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Tabelle1" sheetId="1" r:id="rId1"/>
    <sheet name="Tabelle2" sheetId="2" r:id="rId2"/>
    <sheet name="Tabelle3" sheetId="3" r:id="rId3"/>
  </sheets>
  <definedNames>
    <definedName name="einsaetze" localSheetId="0">'Tabelle1'!$A$57</definedName>
    <definedName name="spielernoten" localSheetId="0">'Tabelle1'!$A$1</definedName>
    <definedName name="torschuetzen" localSheetId="0">'Tabelle1'!$J$57</definedName>
  </definedNames>
  <calcPr fullCalcOnLoad="1"/>
</workbook>
</file>

<file path=xl/sharedStrings.xml><?xml version="1.0" encoding="utf-8"?>
<sst xmlns="http://schemas.openxmlformats.org/spreadsheetml/2006/main" count="1177" uniqueCount="79">
  <si>
    <t>Spielernoten</t>
  </si>
  <si>
    <t>Name</t>
  </si>
  <si>
    <t>#</t>
  </si>
  <si>
    <t>FS gg.</t>
  </si>
  <si>
    <t>Wege-</t>
  </si>
  <si>
    <t>leben</t>
  </si>
  <si>
    <t>  </t>
  </si>
  <si>
    <t>x</t>
  </si>
  <si>
    <t>Sebastian Beyer</t>
  </si>
  <si>
    <t>Peter Burmeister</t>
  </si>
  <si>
    <t>Nico Dubrau</t>
  </si>
  <si>
    <t>Marco Franke</t>
  </si>
  <si>
    <t>Norman Hallermann</t>
  </si>
  <si>
    <t>Nico Hollmann</t>
  </si>
  <si>
    <t>Ralf Konitzer</t>
  </si>
  <si>
    <t>Matthias Langer</t>
  </si>
  <si>
    <t>Manuel Marx</t>
  </si>
  <si>
    <t>Danny Maulhardt</t>
  </si>
  <si>
    <t>Benjamin Mohr</t>
  </si>
  <si>
    <t>Daniel Musielinsky</t>
  </si>
  <si>
    <t>Matthias Otte</t>
  </si>
  <si>
    <t>Dirk Reischke</t>
  </si>
  <si>
    <t>Tobias Rey</t>
  </si>
  <si>
    <t>Jens Robst</t>
  </si>
  <si>
    <t>Yves Trümmel</t>
  </si>
  <si>
    <t>Jan Wehner</t>
  </si>
  <si>
    <t>Hannes Wendorff</t>
  </si>
  <si>
    <t>Dennis Wilhelm</t>
  </si>
  <si>
    <t>Christoph Wünsch</t>
  </si>
  <si>
    <t>Thomas Zeitzmann</t>
  </si>
  <si>
    <t>Einsätze</t>
  </si>
  <si>
    <t>Liga</t>
  </si>
  <si>
    <t>Pokal</t>
  </si>
  <si>
    <t>Freundschafts-</t>
  </si>
  <si>
    <t>spiele</t>
  </si>
  <si>
    <t>Gesamteinsätze in</t>
  </si>
  <si>
    <t>dieser Saison</t>
  </si>
  <si>
    <t>Gesamteinsätze</t>
  </si>
  <si>
    <t>für RBW</t>
  </si>
  <si>
    <t>Torschützen</t>
  </si>
  <si>
    <t>Saisontore</t>
  </si>
  <si>
    <t>gesamt</t>
  </si>
  <si>
    <t>Spieltag</t>
  </si>
  <si>
    <t>ø Durch- schnitts- note</t>
  </si>
  <si>
    <t>Tore für RBW gesamt</t>
  </si>
  <si>
    <t>Freundschaftsspiele</t>
  </si>
  <si>
    <t>Saisontore gesamt</t>
  </si>
  <si>
    <t>Freundschats- spiele</t>
  </si>
  <si>
    <t>Gesamtein- sätze Saison</t>
  </si>
  <si>
    <t>Gesamtein- sätze RBW</t>
  </si>
  <si>
    <t>Tobias Bergmann</t>
  </si>
  <si>
    <t>Anmerkung: "#" = Anzahl gültiger Noten; Am Ende der Saison können nur Spieler, die mindestens die Hälfte der Gesamteinsätze haben, Spieler des Jahres werden; rot = Spieler führt Statistik an; blau = Spieler hat mehr als die Hälfte aller Einsätze (14) erreicht</t>
  </si>
  <si>
    <t>Sven Hartmeyer</t>
  </si>
  <si>
    <t>Gunnar Blum</t>
  </si>
  <si>
    <t>Nico Engel</t>
  </si>
  <si>
    <t>Torsten Bothe</t>
  </si>
  <si>
    <t>Christoph Trenkel</t>
  </si>
  <si>
    <t>Friedjoff Konitzke</t>
  </si>
  <si>
    <t>Hagen Olesch</t>
  </si>
  <si>
    <t>Tobias Beck</t>
  </si>
  <si>
    <t>David Maulhardt</t>
  </si>
  <si>
    <t>FS                Ditfurt</t>
  </si>
  <si>
    <t>Turnier Neinstedt</t>
  </si>
  <si>
    <t>FS Börnecke</t>
  </si>
  <si>
    <t>Sören Maulhardt</t>
  </si>
  <si>
    <t>Ralf Trenkel</t>
  </si>
  <si>
    <t xml:space="preserve">Pokal  Ilsenburg II                   </t>
  </si>
  <si>
    <t>Christopher Ullrich</t>
  </si>
  <si>
    <t>Martin Gottowick</t>
  </si>
  <si>
    <t>Sebastian Werner</t>
  </si>
  <si>
    <t>Philipp Dobrowolski</t>
  </si>
  <si>
    <t>Toni Münch</t>
  </si>
  <si>
    <t>Dennis Mzyk</t>
  </si>
  <si>
    <t>Nicky Westermann</t>
  </si>
  <si>
    <t>Michael Rumpf</t>
  </si>
  <si>
    <t>Heiko Meißner</t>
  </si>
  <si>
    <t>Manuel Lassner</t>
  </si>
  <si>
    <t>Marcel Fricke</t>
  </si>
  <si>
    <t>Markus Theermann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</si>
</sst>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9">
    <font>
      <sz val="10"/>
      <name val="Arial"/>
      <family val="0"/>
    </font>
    <font>
      <b/>
      <sz val="13.5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6" xfId="0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/>
    </xf>
    <xf numFmtId="2" fontId="0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2" fontId="0" fillId="0" borderId="1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Fill="1" applyBorder="1" applyAlignment="1">
      <alignment wrapText="1"/>
    </xf>
    <xf numFmtId="0" fontId="5" fillId="0" borderId="0" xfId="0" applyFont="1" applyAlignment="1">
      <alignment horizontal="center" textRotation="90" wrapText="1"/>
    </xf>
    <xf numFmtId="0" fontId="6" fillId="0" borderId="0" xfId="0" applyFont="1" applyAlignment="1">
      <alignment horizontal="center" textRotation="90" wrapText="1"/>
    </xf>
    <xf numFmtId="0" fontId="0" fillId="0" borderId="9" xfId="0" applyBorder="1" applyAlignment="1">
      <alignment horizontal="center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4" xfId="0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2" fillId="0" borderId="3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textRotation="90" wrapText="1"/>
    </xf>
    <xf numFmtId="0" fontId="0" fillId="0" borderId="0" xfId="0" applyFont="1" applyAlignment="1">
      <alignment horizontal="center" textRotation="90" wrapText="1"/>
    </xf>
    <xf numFmtId="0" fontId="0" fillId="0" borderId="17" xfId="0" applyFont="1" applyBorder="1" applyAlignment="1">
      <alignment horizontal="center" textRotation="90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17" xfId="0" applyFont="1" applyBorder="1" applyAlignment="1">
      <alignment horizontal="center" wrapText="1"/>
    </xf>
    <xf numFmtId="0" fontId="3" fillId="0" borderId="0" xfId="0" applyFont="1" applyAlignment="1">
      <alignment horizontal="center" textRotation="90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8" fillId="0" borderId="5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29"/>
  <sheetViews>
    <sheetView tabSelected="1" workbookViewId="0" topLeftCell="A1">
      <selection activeCell="U79" sqref="U79"/>
    </sheetView>
  </sheetViews>
  <sheetFormatPr defaultColWidth="11.421875" defaultRowHeight="12.75"/>
  <cols>
    <col min="1" max="1" width="18.140625" style="0" customWidth="1"/>
    <col min="2" max="2" width="8.140625" style="0" customWidth="1"/>
    <col min="3" max="33" width="5.7109375" style="0" customWidth="1"/>
  </cols>
  <sheetData>
    <row r="1" spans="1:33" ht="12.75" customHeight="1">
      <c r="A1" s="45" t="s">
        <v>0</v>
      </c>
      <c r="B1" s="49" t="s">
        <v>43</v>
      </c>
      <c r="C1" s="25" t="s">
        <v>2</v>
      </c>
      <c r="AD1" s="42" t="s">
        <v>66</v>
      </c>
      <c r="AE1" s="42" t="s">
        <v>61</v>
      </c>
      <c r="AF1" s="42" t="s">
        <v>62</v>
      </c>
      <c r="AG1" s="42" t="s">
        <v>63</v>
      </c>
    </row>
    <row r="2" spans="1:33" ht="12.75" customHeight="1">
      <c r="A2" s="46"/>
      <c r="B2" s="36"/>
      <c r="C2" s="26"/>
      <c r="D2" s="50" t="s">
        <v>42</v>
      </c>
      <c r="E2" s="50"/>
      <c r="AD2" s="43"/>
      <c r="AE2" s="43"/>
      <c r="AF2" s="43"/>
      <c r="AG2" s="43"/>
    </row>
    <row r="3" spans="1:35" ht="12.75" customHeight="1">
      <c r="A3" s="47" t="s">
        <v>1</v>
      </c>
      <c r="B3" s="36"/>
      <c r="C3" s="26"/>
      <c r="D3" s="41">
        <v>1</v>
      </c>
      <c r="E3" s="41">
        <v>2</v>
      </c>
      <c r="F3" s="41">
        <v>3</v>
      </c>
      <c r="G3" s="41">
        <v>4</v>
      </c>
      <c r="H3" s="41">
        <v>5</v>
      </c>
      <c r="I3" s="41">
        <v>6</v>
      </c>
      <c r="J3" s="41">
        <v>7</v>
      </c>
      <c r="K3" s="41">
        <v>8</v>
      </c>
      <c r="L3" s="41">
        <v>9</v>
      </c>
      <c r="M3" s="41">
        <v>10</v>
      </c>
      <c r="N3" s="41">
        <v>11</v>
      </c>
      <c r="O3" s="41">
        <v>12</v>
      </c>
      <c r="P3" s="41">
        <v>13</v>
      </c>
      <c r="Q3" s="41">
        <v>14</v>
      </c>
      <c r="R3" s="41">
        <v>15</v>
      </c>
      <c r="S3" s="41">
        <v>16</v>
      </c>
      <c r="T3" s="41">
        <v>17</v>
      </c>
      <c r="U3" s="41">
        <v>18</v>
      </c>
      <c r="V3" s="41">
        <v>19</v>
      </c>
      <c r="W3" s="41">
        <v>20</v>
      </c>
      <c r="X3" s="41">
        <v>21</v>
      </c>
      <c r="Y3" s="41">
        <v>22</v>
      </c>
      <c r="Z3" s="41">
        <v>23</v>
      </c>
      <c r="AA3" s="41">
        <v>24</v>
      </c>
      <c r="AB3" s="41">
        <v>25</v>
      </c>
      <c r="AC3" s="41">
        <v>26</v>
      </c>
      <c r="AD3" s="43"/>
      <c r="AE3" s="43" t="s">
        <v>3</v>
      </c>
      <c r="AF3" s="43"/>
      <c r="AG3" s="43"/>
      <c r="AH3" s="36" t="s">
        <v>6</v>
      </c>
      <c r="AI3" s="36" t="s">
        <v>6</v>
      </c>
    </row>
    <row r="4" spans="1:35" ht="12.75" customHeight="1">
      <c r="A4" s="47"/>
      <c r="B4" s="36"/>
      <c r="C4" s="26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3"/>
      <c r="AE4" s="43" t="s">
        <v>4</v>
      </c>
      <c r="AF4" s="43"/>
      <c r="AG4" s="43"/>
      <c r="AH4" s="36"/>
      <c r="AI4" s="36"/>
    </row>
    <row r="5" spans="1:35" ht="12.75" customHeight="1">
      <c r="A5" s="47"/>
      <c r="B5" s="36"/>
      <c r="C5" s="26"/>
      <c r="D5" s="48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4"/>
      <c r="AE5" s="44" t="s">
        <v>5</v>
      </c>
      <c r="AF5" s="44"/>
      <c r="AG5" s="44"/>
      <c r="AH5" s="36"/>
      <c r="AI5" s="36"/>
    </row>
    <row r="6" spans="1:35" ht="12.75">
      <c r="A6" s="2" t="s">
        <v>50</v>
      </c>
      <c r="B6" s="17">
        <f>IF(C6&gt;14,AVERAGE(D6:AG6),"-")</f>
        <v>2.6470588235294117</v>
      </c>
      <c r="C6" s="3">
        <f>COUNT(D6:AG6)</f>
        <v>17</v>
      </c>
      <c r="D6" s="3" t="s">
        <v>7</v>
      </c>
      <c r="E6" s="3">
        <v>3</v>
      </c>
      <c r="F6" s="3">
        <v>3</v>
      </c>
      <c r="G6" s="3">
        <v>2</v>
      </c>
      <c r="H6" s="3">
        <v>2</v>
      </c>
      <c r="I6" s="3">
        <v>2</v>
      </c>
      <c r="J6" s="3" t="s">
        <v>7</v>
      </c>
      <c r="K6" s="3">
        <v>3</v>
      </c>
      <c r="L6" s="3" t="s">
        <v>7</v>
      </c>
      <c r="M6" s="3" t="s">
        <v>7</v>
      </c>
      <c r="N6" s="3">
        <v>2</v>
      </c>
      <c r="O6" s="3">
        <v>4</v>
      </c>
      <c r="P6" s="3" t="s">
        <v>7</v>
      </c>
      <c r="Q6" s="3" t="s">
        <v>7</v>
      </c>
      <c r="R6" s="3" t="s">
        <v>7</v>
      </c>
      <c r="S6" s="3">
        <v>4</v>
      </c>
      <c r="T6" s="3">
        <v>2</v>
      </c>
      <c r="U6" s="3">
        <v>2</v>
      </c>
      <c r="V6" s="3">
        <v>3</v>
      </c>
      <c r="W6" s="3">
        <v>2</v>
      </c>
      <c r="X6" s="3">
        <v>3</v>
      </c>
      <c r="Y6" s="3">
        <v>3</v>
      </c>
      <c r="Z6" s="3" t="s">
        <v>7</v>
      </c>
      <c r="AA6" s="3" t="s">
        <v>7</v>
      </c>
      <c r="AB6" s="3" t="s">
        <v>7</v>
      </c>
      <c r="AC6" s="3" t="s">
        <v>7</v>
      </c>
      <c r="AD6" s="3" t="s">
        <v>7</v>
      </c>
      <c r="AE6" s="3" t="s">
        <v>7</v>
      </c>
      <c r="AF6" s="3">
        <v>2</v>
      </c>
      <c r="AG6" s="3">
        <v>3</v>
      </c>
      <c r="AH6" s="1"/>
      <c r="AI6" s="1"/>
    </row>
    <row r="7" spans="1:35" ht="12.75">
      <c r="A7" s="2" t="s">
        <v>8</v>
      </c>
      <c r="B7" s="17">
        <f aca="true" t="shared" si="0" ref="B7:B31">IF(C7&gt;14,AVERAGE(D7:AG7),"-")</f>
        <v>2.6666666666666665</v>
      </c>
      <c r="C7" s="3">
        <f aca="true" t="shared" si="1" ref="C7:C31">COUNT(D7:AG7)</f>
        <v>15</v>
      </c>
      <c r="D7" s="3">
        <v>3</v>
      </c>
      <c r="E7" s="3">
        <v>3</v>
      </c>
      <c r="F7" s="3" t="s">
        <v>7</v>
      </c>
      <c r="G7" s="3">
        <v>3</v>
      </c>
      <c r="H7" s="3" t="s">
        <v>7</v>
      </c>
      <c r="I7" s="3" t="s">
        <v>7</v>
      </c>
      <c r="J7" s="3">
        <v>3</v>
      </c>
      <c r="K7" s="3" t="s">
        <v>7</v>
      </c>
      <c r="L7" s="3">
        <v>4</v>
      </c>
      <c r="M7" s="3" t="s">
        <v>7</v>
      </c>
      <c r="N7" s="3" t="s">
        <v>7</v>
      </c>
      <c r="O7" s="3">
        <v>4</v>
      </c>
      <c r="P7" s="3">
        <v>2</v>
      </c>
      <c r="Q7" s="3" t="s">
        <v>7</v>
      </c>
      <c r="R7" s="3">
        <v>1</v>
      </c>
      <c r="S7" s="3" t="s">
        <v>7</v>
      </c>
      <c r="T7" s="3">
        <v>2</v>
      </c>
      <c r="U7" s="3">
        <v>2</v>
      </c>
      <c r="V7" s="3">
        <v>2</v>
      </c>
      <c r="W7" s="3">
        <v>3</v>
      </c>
      <c r="X7" s="3" t="s">
        <v>7</v>
      </c>
      <c r="Y7" s="3">
        <v>3</v>
      </c>
      <c r="Z7" s="3">
        <v>3</v>
      </c>
      <c r="AA7" s="3" t="s">
        <v>7</v>
      </c>
      <c r="AB7" s="3" t="s">
        <v>7</v>
      </c>
      <c r="AC7" s="3" t="s">
        <v>7</v>
      </c>
      <c r="AD7" s="3" t="s">
        <v>7</v>
      </c>
      <c r="AE7" s="3" t="s">
        <v>7</v>
      </c>
      <c r="AF7" s="3" t="s">
        <v>7</v>
      </c>
      <c r="AG7" s="3">
        <v>2</v>
      </c>
      <c r="AH7" s="1"/>
      <c r="AI7" s="1"/>
    </row>
    <row r="8" spans="1:35" ht="12.75">
      <c r="A8" s="2" t="s">
        <v>9</v>
      </c>
      <c r="B8" s="17" t="str">
        <f t="shared" si="0"/>
        <v>-</v>
      </c>
      <c r="C8" s="3">
        <f t="shared" si="1"/>
        <v>2</v>
      </c>
      <c r="D8" s="3" t="s">
        <v>7</v>
      </c>
      <c r="E8" s="3" t="s">
        <v>7</v>
      </c>
      <c r="F8" s="3" t="s">
        <v>7</v>
      </c>
      <c r="G8" s="3" t="s">
        <v>7</v>
      </c>
      <c r="H8" s="3" t="s">
        <v>7</v>
      </c>
      <c r="I8" s="3" t="s">
        <v>7</v>
      </c>
      <c r="J8" s="3" t="s">
        <v>7</v>
      </c>
      <c r="K8" s="3" t="s">
        <v>7</v>
      </c>
      <c r="L8" s="3" t="s">
        <v>7</v>
      </c>
      <c r="M8" s="3" t="s">
        <v>7</v>
      </c>
      <c r="N8" s="3" t="s">
        <v>7</v>
      </c>
      <c r="O8" s="3" t="s">
        <v>7</v>
      </c>
      <c r="P8" s="3" t="s">
        <v>7</v>
      </c>
      <c r="Q8" s="3" t="s">
        <v>7</v>
      </c>
      <c r="R8" s="3" t="s">
        <v>7</v>
      </c>
      <c r="S8" s="3" t="s">
        <v>7</v>
      </c>
      <c r="T8" s="3" t="s">
        <v>7</v>
      </c>
      <c r="U8" s="3" t="s">
        <v>7</v>
      </c>
      <c r="V8" s="3" t="s">
        <v>7</v>
      </c>
      <c r="W8" s="3" t="s">
        <v>7</v>
      </c>
      <c r="X8" s="3" t="s">
        <v>7</v>
      </c>
      <c r="Y8" s="3">
        <v>2</v>
      </c>
      <c r="Z8" s="3" t="s">
        <v>7</v>
      </c>
      <c r="AA8" s="3">
        <v>3</v>
      </c>
      <c r="AB8" s="3" t="s">
        <v>7</v>
      </c>
      <c r="AC8" s="3" t="s">
        <v>7</v>
      </c>
      <c r="AD8" s="3" t="s">
        <v>7</v>
      </c>
      <c r="AE8" s="3" t="s">
        <v>7</v>
      </c>
      <c r="AF8" s="3" t="s">
        <v>7</v>
      </c>
      <c r="AG8" s="3" t="s">
        <v>7</v>
      </c>
      <c r="AH8" s="1"/>
      <c r="AI8" s="1"/>
    </row>
    <row r="9" spans="1:35" ht="12.75">
      <c r="A9" s="2" t="s">
        <v>10</v>
      </c>
      <c r="B9" s="17" t="str">
        <f t="shared" si="0"/>
        <v>-</v>
      </c>
      <c r="C9" s="3">
        <f t="shared" si="1"/>
        <v>14</v>
      </c>
      <c r="D9" s="3">
        <v>3</v>
      </c>
      <c r="E9" s="3" t="s">
        <v>7</v>
      </c>
      <c r="F9" s="3" t="s">
        <v>7</v>
      </c>
      <c r="G9" s="3" t="s">
        <v>7</v>
      </c>
      <c r="H9" s="3" t="s">
        <v>7</v>
      </c>
      <c r="I9" s="3" t="s">
        <v>7</v>
      </c>
      <c r="J9" s="3">
        <v>3</v>
      </c>
      <c r="K9" s="3" t="s">
        <v>7</v>
      </c>
      <c r="L9" s="3">
        <v>4</v>
      </c>
      <c r="M9" s="3">
        <v>4</v>
      </c>
      <c r="N9" s="3">
        <v>2</v>
      </c>
      <c r="O9" s="3" t="s">
        <v>7</v>
      </c>
      <c r="P9" s="3" t="s">
        <v>7</v>
      </c>
      <c r="Q9" s="3" t="s">
        <v>7</v>
      </c>
      <c r="R9" s="3" t="s">
        <v>7</v>
      </c>
      <c r="S9" s="3">
        <v>4</v>
      </c>
      <c r="T9" s="3">
        <v>3</v>
      </c>
      <c r="U9" s="3">
        <v>3</v>
      </c>
      <c r="V9" s="3">
        <v>2</v>
      </c>
      <c r="W9" s="3">
        <v>3</v>
      </c>
      <c r="X9" s="3" t="s">
        <v>7</v>
      </c>
      <c r="Y9" s="3" t="s">
        <v>7</v>
      </c>
      <c r="Z9" s="3" t="s">
        <v>7</v>
      </c>
      <c r="AA9" s="3">
        <v>3</v>
      </c>
      <c r="AB9" s="3" t="s">
        <v>7</v>
      </c>
      <c r="AC9" s="3" t="s">
        <v>7</v>
      </c>
      <c r="AD9" s="3">
        <v>4</v>
      </c>
      <c r="AE9" s="3" t="s">
        <v>7</v>
      </c>
      <c r="AF9" s="3">
        <v>2</v>
      </c>
      <c r="AG9" s="3">
        <v>3</v>
      </c>
      <c r="AH9" s="1"/>
      <c r="AI9" s="1"/>
    </row>
    <row r="10" spans="1:35" ht="12.75">
      <c r="A10" s="28" t="s">
        <v>11</v>
      </c>
      <c r="B10" s="17">
        <f t="shared" si="0"/>
        <v>2.588235294117647</v>
      </c>
      <c r="C10" s="3">
        <f t="shared" si="1"/>
        <v>17</v>
      </c>
      <c r="D10" s="3" t="s">
        <v>7</v>
      </c>
      <c r="E10" s="3" t="s">
        <v>7</v>
      </c>
      <c r="F10" s="3" t="s">
        <v>7</v>
      </c>
      <c r="G10" s="3">
        <v>3</v>
      </c>
      <c r="H10" s="3">
        <v>2</v>
      </c>
      <c r="I10" s="3">
        <v>3</v>
      </c>
      <c r="J10" s="3" t="s">
        <v>7</v>
      </c>
      <c r="K10" s="3">
        <v>3</v>
      </c>
      <c r="L10" s="3">
        <v>4</v>
      </c>
      <c r="M10" s="3">
        <v>4</v>
      </c>
      <c r="N10" s="3">
        <v>2</v>
      </c>
      <c r="O10" s="3">
        <v>4</v>
      </c>
      <c r="P10" s="3" t="s">
        <v>7</v>
      </c>
      <c r="Q10" s="3" t="s">
        <v>7</v>
      </c>
      <c r="R10" s="3">
        <v>1</v>
      </c>
      <c r="S10" s="3">
        <v>4</v>
      </c>
      <c r="T10" s="3" t="s">
        <v>7</v>
      </c>
      <c r="U10" s="3" t="s">
        <v>7</v>
      </c>
      <c r="V10" s="3" t="s">
        <v>7</v>
      </c>
      <c r="W10" s="3" t="s">
        <v>7</v>
      </c>
      <c r="X10" s="3" t="s">
        <v>7</v>
      </c>
      <c r="Y10" s="3" t="s">
        <v>7</v>
      </c>
      <c r="Z10" s="3">
        <v>3</v>
      </c>
      <c r="AA10" s="3">
        <v>2</v>
      </c>
      <c r="AB10" s="3">
        <v>1</v>
      </c>
      <c r="AC10" s="3">
        <v>1</v>
      </c>
      <c r="AD10" s="3" t="s">
        <v>7</v>
      </c>
      <c r="AE10" s="3">
        <v>2</v>
      </c>
      <c r="AF10" s="3">
        <v>2</v>
      </c>
      <c r="AG10" s="3">
        <v>3</v>
      </c>
      <c r="AH10" s="1"/>
      <c r="AI10" s="1"/>
    </row>
    <row r="11" spans="1:35" ht="12.75">
      <c r="A11" s="2" t="s">
        <v>58</v>
      </c>
      <c r="B11" s="17" t="str">
        <f t="shared" si="0"/>
        <v>-</v>
      </c>
      <c r="C11" s="3">
        <f t="shared" si="1"/>
        <v>11</v>
      </c>
      <c r="D11" s="3" t="s">
        <v>7</v>
      </c>
      <c r="E11" s="3" t="s">
        <v>7</v>
      </c>
      <c r="F11" s="3">
        <v>4</v>
      </c>
      <c r="G11" s="3" t="s">
        <v>7</v>
      </c>
      <c r="H11" s="3" t="s">
        <v>7</v>
      </c>
      <c r="I11" s="3">
        <v>3</v>
      </c>
      <c r="J11" s="3" t="s">
        <v>7</v>
      </c>
      <c r="K11" s="3" t="s">
        <v>7</v>
      </c>
      <c r="L11" s="3" t="s">
        <v>7</v>
      </c>
      <c r="M11" s="3" t="s">
        <v>7</v>
      </c>
      <c r="N11" s="3" t="s">
        <v>7</v>
      </c>
      <c r="O11" s="3" t="s">
        <v>7</v>
      </c>
      <c r="P11" s="3" t="s">
        <v>7</v>
      </c>
      <c r="Q11" s="3" t="s">
        <v>7</v>
      </c>
      <c r="R11" s="3">
        <v>1</v>
      </c>
      <c r="S11" s="3" t="s">
        <v>7</v>
      </c>
      <c r="T11" s="3">
        <v>4</v>
      </c>
      <c r="U11" s="3">
        <v>3</v>
      </c>
      <c r="V11" s="3">
        <v>2</v>
      </c>
      <c r="W11" s="3" t="s">
        <v>7</v>
      </c>
      <c r="X11" s="3" t="s">
        <v>7</v>
      </c>
      <c r="Y11" s="3" t="s">
        <v>7</v>
      </c>
      <c r="Z11" s="3">
        <v>3</v>
      </c>
      <c r="AA11" s="3" t="s">
        <v>7</v>
      </c>
      <c r="AB11" s="3">
        <v>1</v>
      </c>
      <c r="AC11" s="3" t="s">
        <v>7</v>
      </c>
      <c r="AD11" s="3" t="s">
        <v>7</v>
      </c>
      <c r="AE11" s="3">
        <v>3</v>
      </c>
      <c r="AF11" s="3">
        <v>2</v>
      </c>
      <c r="AG11" s="3">
        <v>3</v>
      </c>
      <c r="AH11" s="1"/>
      <c r="AI11" s="1"/>
    </row>
    <row r="12" spans="1:35" ht="12.75" customHeight="1">
      <c r="A12" s="2" t="s">
        <v>12</v>
      </c>
      <c r="B12" s="17" t="str">
        <f t="shared" si="0"/>
        <v>-</v>
      </c>
      <c r="C12" s="3">
        <f t="shared" si="1"/>
        <v>0</v>
      </c>
      <c r="D12" s="3" t="s">
        <v>7</v>
      </c>
      <c r="E12" s="3" t="s">
        <v>7</v>
      </c>
      <c r="F12" s="3" t="s">
        <v>7</v>
      </c>
      <c r="G12" s="3" t="s">
        <v>7</v>
      </c>
      <c r="H12" s="3" t="s">
        <v>7</v>
      </c>
      <c r="I12" s="3" t="s">
        <v>7</v>
      </c>
      <c r="J12" s="3" t="s">
        <v>7</v>
      </c>
      <c r="K12" s="3" t="s">
        <v>7</v>
      </c>
      <c r="L12" s="3" t="s">
        <v>7</v>
      </c>
      <c r="M12" s="3" t="s">
        <v>7</v>
      </c>
      <c r="N12" s="3" t="s">
        <v>7</v>
      </c>
      <c r="O12" s="3" t="s">
        <v>7</v>
      </c>
      <c r="P12" s="3" t="s">
        <v>7</v>
      </c>
      <c r="Q12" s="3" t="s">
        <v>7</v>
      </c>
      <c r="R12" s="3" t="s">
        <v>7</v>
      </c>
      <c r="S12" s="3" t="s">
        <v>7</v>
      </c>
      <c r="T12" s="3" t="s">
        <v>7</v>
      </c>
      <c r="U12" s="3" t="s">
        <v>7</v>
      </c>
      <c r="V12" s="3" t="s">
        <v>7</v>
      </c>
      <c r="W12" s="3" t="s">
        <v>7</v>
      </c>
      <c r="X12" s="3" t="s">
        <v>7</v>
      </c>
      <c r="Y12" s="3" t="s">
        <v>7</v>
      </c>
      <c r="Z12" s="3" t="s">
        <v>7</v>
      </c>
      <c r="AA12" s="3" t="s">
        <v>7</v>
      </c>
      <c r="AB12" s="3" t="s">
        <v>7</v>
      </c>
      <c r="AC12" s="3" t="s">
        <v>7</v>
      </c>
      <c r="AD12" s="3" t="s">
        <v>7</v>
      </c>
      <c r="AE12" s="3" t="s">
        <v>7</v>
      </c>
      <c r="AF12" s="3" t="s">
        <v>7</v>
      </c>
      <c r="AG12" s="3" t="s">
        <v>7</v>
      </c>
      <c r="AH12" s="1"/>
      <c r="AI12" s="1"/>
    </row>
    <row r="13" spans="1:35" ht="12.75">
      <c r="A13" s="2" t="s">
        <v>13</v>
      </c>
      <c r="B13" s="17">
        <f t="shared" si="0"/>
        <v>2.652173913043478</v>
      </c>
      <c r="C13" s="3">
        <f t="shared" si="1"/>
        <v>23</v>
      </c>
      <c r="D13" s="3" t="s">
        <v>7</v>
      </c>
      <c r="E13" s="3">
        <v>3</v>
      </c>
      <c r="F13" s="3" t="s">
        <v>7</v>
      </c>
      <c r="G13" s="3">
        <v>3</v>
      </c>
      <c r="H13" s="3">
        <v>2</v>
      </c>
      <c r="I13" s="3">
        <v>2</v>
      </c>
      <c r="J13" s="3">
        <v>3</v>
      </c>
      <c r="K13" s="3">
        <v>3</v>
      </c>
      <c r="L13" s="3">
        <v>4</v>
      </c>
      <c r="M13" s="3">
        <v>4</v>
      </c>
      <c r="N13" s="3">
        <v>2</v>
      </c>
      <c r="O13" s="3">
        <v>4</v>
      </c>
      <c r="P13" s="3">
        <v>3</v>
      </c>
      <c r="Q13" s="3" t="s">
        <v>7</v>
      </c>
      <c r="R13" s="3">
        <v>1</v>
      </c>
      <c r="S13" s="3">
        <v>4</v>
      </c>
      <c r="T13" s="3" t="s">
        <v>7</v>
      </c>
      <c r="U13" s="3">
        <v>2</v>
      </c>
      <c r="V13" s="3" t="s">
        <v>7</v>
      </c>
      <c r="W13" s="3">
        <v>3</v>
      </c>
      <c r="X13" s="3">
        <v>3</v>
      </c>
      <c r="Y13" s="3" t="s">
        <v>7</v>
      </c>
      <c r="Z13" s="3">
        <v>3</v>
      </c>
      <c r="AA13" s="3">
        <v>3</v>
      </c>
      <c r="AB13" s="3">
        <v>1</v>
      </c>
      <c r="AC13" s="3">
        <v>1</v>
      </c>
      <c r="AD13" s="3">
        <v>3</v>
      </c>
      <c r="AE13" s="3">
        <v>1</v>
      </c>
      <c r="AF13" s="3" t="s">
        <v>7</v>
      </c>
      <c r="AG13" s="3">
        <v>3</v>
      </c>
      <c r="AH13" s="1"/>
      <c r="AI13" s="1"/>
    </row>
    <row r="14" spans="1:35" ht="12.75">
      <c r="A14" s="2" t="s">
        <v>59</v>
      </c>
      <c r="B14" s="17" t="str">
        <f t="shared" si="0"/>
        <v>-</v>
      </c>
      <c r="C14" s="3">
        <f t="shared" si="1"/>
        <v>5</v>
      </c>
      <c r="D14" s="3">
        <v>2</v>
      </c>
      <c r="E14" s="3" t="s">
        <v>7</v>
      </c>
      <c r="F14" s="3" t="s">
        <v>7</v>
      </c>
      <c r="G14" s="3">
        <v>3</v>
      </c>
      <c r="H14" s="3" t="s">
        <v>7</v>
      </c>
      <c r="I14" s="3" t="s">
        <v>7</v>
      </c>
      <c r="J14" s="3" t="s">
        <v>7</v>
      </c>
      <c r="K14" s="3" t="s">
        <v>7</v>
      </c>
      <c r="L14" s="3" t="s">
        <v>7</v>
      </c>
      <c r="M14" s="3" t="s">
        <v>7</v>
      </c>
      <c r="N14" s="3" t="s">
        <v>7</v>
      </c>
      <c r="O14" s="3" t="s">
        <v>7</v>
      </c>
      <c r="P14" s="3" t="s">
        <v>7</v>
      </c>
      <c r="Q14" s="3" t="s">
        <v>7</v>
      </c>
      <c r="R14" s="3" t="s">
        <v>7</v>
      </c>
      <c r="S14" s="3" t="s">
        <v>7</v>
      </c>
      <c r="T14" s="3" t="s">
        <v>7</v>
      </c>
      <c r="U14" s="3" t="s">
        <v>7</v>
      </c>
      <c r="V14" s="3" t="s">
        <v>7</v>
      </c>
      <c r="W14" s="3" t="s">
        <v>7</v>
      </c>
      <c r="X14" s="3" t="s">
        <v>7</v>
      </c>
      <c r="Y14" s="3" t="s">
        <v>7</v>
      </c>
      <c r="Z14" s="3" t="s">
        <v>7</v>
      </c>
      <c r="AA14" s="3" t="s">
        <v>7</v>
      </c>
      <c r="AB14" s="3" t="s">
        <v>7</v>
      </c>
      <c r="AC14" s="3" t="s">
        <v>7</v>
      </c>
      <c r="AD14" s="3" t="s">
        <v>7</v>
      </c>
      <c r="AE14" s="3">
        <v>1</v>
      </c>
      <c r="AF14" s="3">
        <v>2</v>
      </c>
      <c r="AG14" s="3">
        <v>1</v>
      </c>
      <c r="AH14" s="1"/>
      <c r="AI14" s="1"/>
    </row>
    <row r="15" spans="1:35" ht="12.75">
      <c r="A15" s="2" t="s">
        <v>60</v>
      </c>
      <c r="B15" s="17" t="str">
        <f t="shared" si="0"/>
        <v>-</v>
      </c>
      <c r="C15" s="3">
        <f t="shared" si="1"/>
        <v>6</v>
      </c>
      <c r="D15" s="3" t="s">
        <v>7</v>
      </c>
      <c r="E15" s="3" t="s">
        <v>7</v>
      </c>
      <c r="F15" s="3" t="s">
        <v>7</v>
      </c>
      <c r="G15" s="3" t="s">
        <v>7</v>
      </c>
      <c r="H15" s="3" t="s">
        <v>7</v>
      </c>
      <c r="I15" s="3" t="s">
        <v>7</v>
      </c>
      <c r="J15" s="3" t="s">
        <v>7</v>
      </c>
      <c r="K15" s="3">
        <v>3</v>
      </c>
      <c r="L15" s="3" t="s">
        <v>7</v>
      </c>
      <c r="M15" s="3">
        <v>4</v>
      </c>
      <c r="N15" s="3" t="s">
        <v>7</v>
      </c>
      <c r="O15" s="3" t="s">
        <v>7</v>
      </c>
      <c r="P15" s="3" t="s">
        <v>7</v>
      </c>
      <c r="Q15" s="3" t="s">
        <v>7</v>
      </c>
      <c r="R15" s="3" t="s">
        <v>7</v>
      </c>
      <c r="S15" s="3" t="s">
        <v>7</v>
      </c>
      <c r="T15" s="3" t="s">
        <v>7</v>
      </c>
      <c r="U15" s="3" t="s">
        <v>7</v>
      </c>
      <c r="V15" s="3" t="s">
        <v>7</v>
      </c>
      <c r="W15" s="3" t="s">
        <v>7</v>
      </c>
      <c r="X15" s="3" t="s">
        <v>7</v>
      </c>
      <c r="Y15" s="3" t="s">
        <v>7</v>
      </c>
      <c r="Z15" s="3">
        <v>3</v>
      </c>
      <c r="AA15" s="3" t="s">
        <v>7</v>
      </c>
      <c r="AB15" s="3" t="s">
        <v>7</v>
      </c>
      <c r="AC15" s="3" t="s">
        <v>7</v>
      </c>
      <c r="AD15" s="3" t="s">
        <v>7</v>
      </c>
      <c r="AE15" s="3">
        <v>3</v>
      </c>
      <c r="AF15" s="3">
        <v>2</v>
      </c>
      <c r="AG15" s="3">
        <v>3</v>
      </c>
      <c r="AH15" s="1"/>
      <c r="AI15" s="1"/>
    </row>
    <row r="16" spans="1:35" ht="12.75">
      <c r="A16" s="2" t="s">
        <v>14</v>
      </c>
      <c r="B16" s="17" t="str">
        <f t="shared" si="0"/>
        <v>-</v>
      </c>
      <c r="C16" s="3">
        <f t="shared" si="1"/>
        <v>6</v>
      </c>
      <c r="D16" s="3" t="s">
        <v>7</v>
      </c>
      <c r="E16" s="3" t="s">
        <v>7</v>
      </c>
      <c r="F16" s="3" t="s">
        <v>7</v>
      </c>
      <c r="G16" s="3" t="s">
        <v>7</v>
      </c>
      <c r="H16" s="3">
        <v>2</v>
      </c>
      <c r="I16" s="3">
        <v>3</v>
      </c>
      <c r="J16" s="3" t="s">
        <v>7</v>
      </c>
      <c r="K16" s="3" t="s">
        <v>7</v>
      </c>
      <c r="L16" s="3" t="s">
        <v>7</v>
      </c>
      <c r="M16" s="3" t="s">
        <v>7</v>
      </c>
      <c r="N16" s="3">
        <v>2</v>
      </c>
      <c r="O16" s="3" t="s">
        <v>7</v>
      </c>
      <c r="P16" s="3">
        <v>3</v>
      </c>
      <c r="Q16" s="3" t="s">
        <v>7</v>
      </c>
      <c r="R16" s="3" t="s">
        <v>7</v>
      </c>
      <c r="S16" s="3" t="s">
        <v>7</v>
      </c>
      <c r="T16" s="3" t="s">
        <v>7</v>
      </c>
      <c r="U16" s="3" t="s">
        <v>7</v>
      </c>
      <c r="V16" s="3" t="s">
        <v>7</v>
      </c>
      <c r="W16" s="3">
        <v>3</v>
      </c>
      <c r="X16" s="3" t="s">
        <v>7</v>
      </c>
      <c r="Y16" s="3" t="s">
        <v>7</v>
      </c>
      <c r="Z16" s="3" t="s">
        <v>7</v>
      </c>
      <c r="AA16" s="3" t="s">
        <v>7</v>
      </c>
      <c r="AB16" s="3" t="s">
        <v>7</v>
      </c>
      <c r="AC16" s="3" t="s">
        <v>7</v>
      </c>
      <c r="AD16" s="3" t="s">
        <v>7</v>
      </c>
      <c r="AE16" s="3" t="s">
        <v>7</v>
      </c>
      <c r="AF16" s="3">
        <v>2</v>
      </c>
      <c r="AG16" s="3" t="s">
        <v>7</v>
      </c>
      <c r="AH16" s="1"/>
      <c r="AI16" s="1"/>
    </row>
    <row r="17" spans="1:35" ht="12.75">
      <c r="A17" s="2" t="s">
        <v>15</v>
      </c>
      <c r="B17" s="17">
        <f t="shared" si="0"/>
        <v>2.6363636363636362</v>
      </c>
      <c r="C17" s="3">
        <f t="shared" si="1"/>
        <v>22</v>
      </c>
      <c r="D17" s="3">
        <v>2</v>
      </c>
      <c r="E17" s="3">
        <v>3</v>
      </c>
      <c r="F17" s="3" t="s">
        <v>7</v>
      </c>
      <c r="G17" s="3">
        <v>3</v>
      </c>
      <c r="H17" s="3">
        <v>2</v>
      </c>
      <c r="I17" s="3">
        <v>1</v>
      </c>
      <c r="J17" s="3">
        <v>3</v>
      </c>
      <c r="K17" s="3">
        <v>4</v>
      </c>
      <c r="L17" s="3">
        <v>4</v>
      </c>
      <c r="M17" s="3">
        <v>4</v>
      </c>
      <c r="N17" s="3">
        <v>2</v>
      </c>
      <c r="O17" s="3" t="s">
        <v>7</v>
      </c>
      <c r="P17" s="3">
        <v>2</v>
      </c>
      <c r="Q17" s="3" t="s">
        <v>7</v>
      </c>
      <c r="R17" s="3">
        <v>1</v>
      </c>
      <c r="S17" s="3">
        <v>4</v>
      </c>
      <c r="T17" s="3">
        <v>3</v>
      </c>
      <c r="U17" s="3" t="s">
        <v>7</v>
      </c>
      <c r="V17" s="3">
        <v>3</v>
      </c>
      <c r="W17" s="3">
        <v>3</v>
      </c>
      <c r="X17" s="3">
        <v>3</v>
      </c>
      <c r="Y17" s="3" t="s">
        <v>7</v>
      </c>
      <c r="Z17" s="3" t="s">
        <v>7</v>
      </c>
      <c r="AA17" s="3">
        <v>4</v>
      </c>
      <c r="AB17" s="3">
        <v>1</v>
      </c>
      <c r="AC17" s="3" t="s">
        <v>7</v>
      </c>
      <c r="AD17" s="3">
        <v>2</v>
      </c>
      <c r="AE17" s="3">
        <v>2</v>
      </c>
      <c r="AF17" s="3">
        <v>2</v>
      </c>
      <c r="AG17" s="3" t="s">
        <v>7</v>
      </c>
      <c r="AH17" s="1"/>
      <c r="AI17" s="1"/>
    </row>
    <row r="18" spans="1:35" ht="12.75">
      <c r="A18" s="2" t="s">
        <v>16</v>
      </c>
      <c r="B18" s="17" t="str">
        <f t="shared" si="0"/>
        <v>-</v>
      </c>
      <c r="C18" s="3">
        <f t="shared" si="1"/>
        <v>2</v>
      </c>
      <c r="D18" s="3" t="s">
        <v>7</v>
      </c>
      <c r="E18" s="3" t="s">
        <v>7</v>
      </c>
      <c r="F18" s="3" t="s">
        <v>7</v>
      </c>
      <c r="G18" s="3" t="s">
        <v>7</v>
      </c>
      <c r="H18" s="3" t="s">
        <v>7</v>
      </c>
      <c r="I18" s="3" t="s">
        <v>7</v>
      </c>
      <c r="J18" s="3" t="s">
        <v>7</v>
      </c>
      <c r="K18" s="3" t="s">
        <v>7</v>
      </c>
      <c r="L18" s="3" t="s">
        <v>7</v>
      </c>
      <c r="M18" s="3" t="s">
        <v>7</v>
      </c>
      <c r="N18" s="3" t="s">
        <v>7</v>
      </c>
      <c r="O18" s="3" t="s">
        <v>7</v>
      </c>
      <c r="P18" s="3" t="s">
        <v>7</v>
      </c>
      <c r="Q18" s="3" t="s">
        <v>7</v>
      </c>
      <c r="R18" s="3" t="s">
        <v>7</v>
      </c>
      <c r="S18" s="3" t="s">
        <v>7</v>
      </c>
      <c r="T18" s="3" t="s">
        <v>7</v>
      </c>
      <c r="U18" s="3" t="s">
        <v>7</v>
      </c>
      <c r="V18" s="3" t="s">
        <v>7</v>
      </c>
      <c r="W18" s="3" t="s">
        <v>7</v>
      </c>
      <c r="X18" s="3" t="s">
        <v>7</v>
      </c>
      <c r="Y18" s="3" t="s">
        <v>7</v>
      </c>
      <c r="Z18" s="3" t="s">
        <v>7</v>
      </c>
      <c r="AA18" s="3" t="s">
        <v>7</v>
      </c>
      <c r="AB18" s="3" t="s">
        <v>7</v>
      </c>
      <c r="AC18" s="3" t="s">
        <v>7</v>
      </c>
      <c r="AD18" s="3" t="s">
        <v>7</v>
      </c>
      <c r="AE18" s="3">
        <v>3</v>
      </c>
      <c r="AF18" s="3" t="s">
        <v>7</v>
      </c>
      <c r="AG18" s="3">
        <v>3</v>
      </c>
      <c r="AH18" s="1"/>
      <c r="AI18" s="1"/>
    </row>
    <row r="19" spans="1:35" ht="12.75">
      <c r="A19" s="2" t="s">
        <v>17</v>
      </c>
      <c r="B19" s="17">
        <f t="shared" si="0"/>
        <v>2.72</v>
      </c>
      <c r="C19" s="3">
        <f t="shared" si="1"/>
        <v>25</v>
      </c>
      <c r="D19" s="3">
        <v>3</v>
      </c>
      <c r="E19" s="3">
        <v>3</v>
      </c>
      <c r="F19" s="3" t="s">
        <v>7</v>
      </c>
      <c r="G19" s="3" t="s">
        <v>7</v>
      </c>
      <c r="H19" s="3">
        <v>2</v>
      </c>
      <c r="I19" s="3">
        <v>2</v>
      </c>
      <c r="J19" s="3">
        <v>2</v>
      </c>
      <c r="K19" s="3">
        <v>3</v>
      </c>
      <c r="L19" s="3">
        <v>4</v>
      </c>
      <c r="M19" s="3">
        <v>4</v>
      </c>
      <c r="N19" s="3">
        <v>2</v>
      </c>
      <c r="O19" s="3">
        <v>4</v>
      </c>
      <c r="P19" s="3">
        <v>2</v>
      </c>
      <c r="Q19" s="3">
        <v>3</v>
      </c>
      <c r="R19" s="3" t="s">
        <v>7</v>
      </c>
      <c r="S19" s="3">
        <v>4</v>
      </c>
      <c r="T19" s="3">
        <v>3</v>
      </c>
      <c r="U19" s="3">
        <v>3</v>
      </c>
      <c r="V19" s="3">
        <v>2</v>
      </c>
      <c r="W19" s="3">
        <v>3</v>
      </c>
      <c r="X19" s="3">
        <v>3</v>
      </c>
      <c r="Y19" s="3">
        <v>3</v>
      </c>
      <c r="Z19" s="3">
        <v>3</v>
      </c>
      <c r="AA19" s="3">
        <v>4</v>
      </c>
      <c r="AB19" s="3">
        <v>1</v>
      </c>
      <c r="AC19" s="3">
        <v>1</v>
      </c>
      <c r="AD19" s="3" t="s">
        <v>7</v>
      </c>
      <c r="AE19" s="3" t="s">
        <v>7</v>
      </c>
      <c r="AF19" s="3">
        <v>2</v>
      </c>
      <c r="AG19" s="3">
        <v>2</v>
      </c>
      <c r="AH19" s="1"/>
      <c r="AI19" s="1"/>
    </row>
    <row r="20" spans="1:35" ht="12.75">
      <c r="A20" s="2" t="s">
        <v>18</v>
      </c>
      <c r="B20" s="17" t="str">
        <f t="shared" si="0"/>
        <v>-</v>
      </c>
      <c r="C20" s="3">
        <f t="shared" si="1"/>
        <v>5</v>
      </c>
      <c r="D20" s="3" t="s">
        <v>7</v>
      </c>
      <c r="E20" s="3" t="s">
        <v>7</v>
      </c>
      <c r="F20" s="3" t="s">
        <v>7</v>
      </c>
      <c r="G20" s="3" t="s">
        <v>7</v>
      </c>
      <c r="H20" s="3">
        <v>2</v>
      </c>
      <c r="I20" s="3" t="s">
        <v>7</v>
      </c>
      <c r="J20" s="3" t="s">
        <v>7</v>
      </c>
      <c r="K20" s="3" t="s">
        <v>7</v>
      </c>
      <c r="L20" s="3" t="s">
        <v>7</v>
      </c>
      <c r="M20" s="3">
        <v>4</v>
      </c>
      <c r="N20" s="3">
        <v>2</v>
      </c>
      <c r="O20" s="3" t="s">
        <v>7</v>
      </c>
      <c r="P20" s="3" t="s">
        <v>7</v>
      </c>
      <c r="Q20" s="3" t="s">
        <v>7</v>
      </c>
      <c r="R20" s="3" t="s">
        <v>7</v>
      </c>
      <c r="S20" s="3" t="s">
        <v>7</v>
      </c>
      <c r="T20" s="3" t="s">
        <v>7</v>
      </c>
      <c r="U20" s="3" t="s">
        <v>7</v>
      </c>
      <c r="V20" s="3" t="s">
        <v>7</v>
      </c>
      <c r="W20" s="3" t="s">
        <v>7</v>
      </c>
      <c r="X20" s="3" t="s">
        <v>7</v>
      </c>
      <c r="Y20" s="3" t="s">
        <v>7</v>
      </c>
      <c r="Z20" s="3" t="s">
        <v>7</v>
      </c>
      <c r="AA20" s="3" t="s">
        <v>7</v>
      </c>
      <c r="AB20" s="3" t="s">
        <v>7</v>
      </c>
      <c r="AC20" s="3">
        <v>1</v>
      </c>
      <c r="AD20" s="3">
        <v>3</v>
      </c>
      <c r="AE20" s="3" t="s">
        <v>7</v>
      </c>
      <c r="AF20" s="3" t="s">
        <v>7</v>
      </c>
      <c r="AG20" s="3" t="s">
        <v>7</v>
      </c>
      <c r="AH20" s="1"/>
      <c r="AI20" s="1"/>
    </row>
    <row r="21" spans="1:35" ht="12.75">
      <c r="A21" s="2" t="s">
        <v>19</v>
      </c>
      <c r="B21" s="17" t="str">
        <f t="shared" si="0"/>
        <v>-</v>
      </c>
      <c r="C21" s="3">
        <f t="shared" si="1"/>
        <v>2</v>
      </c>
      <c r="D21" s="3" t="s">
        <v>7</v>
      </c>
      <c r="E21" s="3" t="s">
        <v>7</v>
      </c>
      <c r="F21" s="3" t="s">
        <v>7</v>
      </c>
      <c r="G21" s="3" t="s">
        <v>7</v>
      </c>
      <c r="H21" s="3" t="s">
        <v>7</v>
      </c>
      <c r="I21" s="3" t="s">
        <v>7</v>
      </c>
      <c r="J21" s="3" t="s">
        <v>7</v>
      </c>
      <c r="K21" s="3" t="s">
        <v>7</v>
      </c>
      <c r="L21" s="3" t="s">
        <v>7</v>
      </c>
      <c r="M21" s="3" t="s">
        <v>7</v>
      </c>
      <c r="N21" s="3" t="s">
        <v>7</v>
      </c>
      <c r="O21" s="3">
        <v>4</v>
      </c>
      <c r="P21" s="3" t="s">
        <v>7</v>
      </c>
      <c r="Q21" s="3">
        <v>2</v>
      </c>
      <c r="R21" s="3" t="s">
        <v>7</v>
      </c>
      <c r="S21" s="3" t="s">
        <v>7</v>
      </c>
      <c r="T21" s="3" t="s">
        <v>7</v>
      </c>
      <c r="U21" s="3" t="s">
        <v>7</v>
      </c>
      <c r="V21" s="3" t="s">
        <v>7</v>
      </c>
      <c r="W21" s="3" t="s">
        <v>7</v>
      </c>
      <c r="X21" s="3" t="s">
        <v>7</v>
      </c>
      <c r="Y21" s="3" t="s">
        <v>7</v>
      </c>
      <c r="Z21" s="3" t="s">
        <v>7</v>
      </c>
      <c r="AA21" s="3" t="s">
        <v>7</v>
      </c>
      <c r="AB21" s="3" t="s">
        <v>7</v>
      </c>
      <c r="AC21" s="3" t="s">
        <v>7</v>
      </c>
      <c r="AD21" s="3" t="s">
        <v>7</v>
      </c>
      <c r="AE21" s="3" t="s">
        <v>7</v>
      </c>
      <c r="AF21" s="3" t="s">
        <v>7</v>
      </c>
      <c r="AG21" s="3" t="s">
        <v>7</v>
      </c>
      <c r="AH21" s="1"/>
      <c r="AI21" s="1"/>
    </row>
    <row r="22" spans="1:35" ht="12.75">
      <c r="A22" s="2" t="s">
        <v>20</v>
      </c>
      <c r="B22" s="17" t="str">
        <f t="shared" si="0"/>
        <v>-</v>
      </c>
      <c r="C22" s="3">
        <f t="shared" si="1"/>
        <v>6</v>
      </c>
      <c r="D22" s="3" t="s">
        <v>7</v>
      </c>
      <c r="E22" s="3" t="s">
        <v>7</v>
      </c>
      <c r="F22" s="3">
        <v>2</v>
      </c>
      <c r="G22" s="3" t="s">
        <v>7</v>
      </c>
      <c r="H22" s="3">
        <v>2</v>
      </c>
      <c r="I22" s="3">
        <v>3</v>
      </c>
      <c r="J22" s="3" t="s">
        <v>7</v>
      </c>
      <c r="K22" s="3" t="s">
        <v>7</v>
      </c>
      <c r="L22" s="3" t="s">
        <v>7</v>
      </c>
      <c r="M22" s="3">
        <v>4</v>
      </c>
      <c r="N22" s="3" t="s">
        <v>7</v>
      </c>
      <c r="O22" s="3" t="s">
        <v>7</v>
      </c>
      <c r="P22" s="3" t="s">
        <v>7</v>
      </c>
      <c r="Q22" s="3" t="s">
        <v>7</v>
      </c>
      <c r="R22" s="3">
        <v>1</v>
      </c>
      <c r="S22" s="3" t="s">
        <v>7</v>
      </c>
      <c r="T22" s="3" t="s">
        <v>7</v>
      </c>
      <c r="U22" s="3" t="s">
        <v>7</v>
      </c>
      <c r="V22" s="3" t="s">
        <v>7</v>
      </c>
      <c r="W22" s="3" t="s">
        <v>7</v>
      </c>
      <c r="X22" s="3" t="s">
        <v>7</v>
      </c>
      <c r="Y22" s="3" t="s">
        <v>7</v>
      </c>
      <c r="Z22" s="3" t="s">
        <v>7</v>
      </c>
      <c r="AA22" s="3" t="s">
        <v>7</v>
      </c>
      <c r="AB22" s="3" t="s">
        <v>7</v>
      </c>
      <c r="AC22" s="3" t="s">
        <v>7</v>
      </c>
      <c r="AD22" s="3">
        <v>3</v>
      </c>
      <c r="AE22" s="3" t="s">
        <v>7</v>
      </c>
      <c r="AF22" s="3" t="s">
        <v>7</v>
      </c>
      <c r="AG22" s="3" t="s">
        <v>7</v>
      </c>
      <c r="AH22" s="1"/>
      <c r="AI22" s="1"/>
    </row>
    <row r="23" spans="1:35" ht="12.75">
      <c r="A23" s="2" t="s">
        <v>78</v>
      </c>
      <c r="B23" s="17" t="str">
        <f t="shared" si="0"/>
        <v>-</v>
      </c>
      <c r="C23" s="3">
        <f t="shared" si="1"/>
        <v>11</v>
      </c>
      <c r="D23" s="3" t="s">
        <v>7</v>
      </c>
      <c r="E23" s="3">
        <v>3</v>
      </c>
      <c r="F23" s="3" t="s">
        <v>7</v>
      </c>
      <c r="G23" s="3">
        <v>3</v>
      </c>
      <c r="H23" s="3" t="s">
        <v>7</v>
      </c>
      <c r="I23" s="3" t="s">
        <v>7</v>
      </c>
      <c r="J23" s="3" t="s">
        <v>7</v>
      </c>
      <c r="K23" s="3" t="s">
        <v>7</v>
      </c>
      <c r="L23" s="3" t="s">
        <v>7</v>
      </c>
      <c r="M23" s="3">
        <v>4</v>
      </c>
      <c r="N23" s="3">
        <v>2</v>
      </c>
      <c r="O23" s="3" t="s">
        <v>7</v>
      </c>
      <c r="P23" s="3">
        <v>2</v>
      </c>
      <c r="Q23" s="3" t="s">
        <v>7</v>
      </c>
      <c r="R23" s="3" t="s">
        <v>7</v>
      </c>
      <c r="S23" s="3" t="s">
        <v>7</v>
      </c>
      <c r="T23" s="3">
        <v>3</v>
      </c>
      <c r="U23" s="3">
        <v>2</v>
      </c>
      <c r="V23" s="3">
        <v>2</v>
      </c>
      <c r="W23" s="3">
        <v>2</v>
      </c>
      <c r="X23" s="3">
        <v>3</v>
      </c>
      <c r="Y23" s="3" t="s">
        <v>7</v>
      </c>
      <c r="Z23" s="3" t="s">
        <v>7</v>
      </c>
      <c r="AA23" s="3" t="s">
        <v>7</v>
      </c>
      <c r="AB23" s="3" t="s">
        <v>7</v>
      </c>
      <c r="AC23" s="3" t="s">
        <v>7</v>
      </c>
      <c r="AD23" s="3" t="s">
        <v>7</v>
      </c>
      <c r="AE23" s="3" t="s">
        <v>7</v>
      </c>
      <c r="AF23" s="3" t="s">
        <v>7</v>
      </c>
      <c r="AG23" s="3">
        <v>3</v>
      </c>
      <c r="AH23" s="1"/>
      <c r="AI23" s="1"/>
    </row>
    <row r="24" spans="1:35" ht="12.75">
      <c r="A24" s="2" t="s">
        <v>21</v>
      </c>
      <c r="B24" s="17" t="str">
        <f t="shared" si="0"/>
        <v>-</v>
      </c>
      <c r="C24" s="3">
        <f t="shared" si="1"/>
        <v>9</v>
      </c>
      <c r="D24" s="3">
        <v>3</v>
      </c>
      <c r="E24" s="3" t="s">
        <v>7</v>
      </c>
      <c r="F24" s="3">
        <v>3</v>
      </c>
      <c r="G24" s="3" t="s">
        <v>7</v>
      </c>
      <c r="H24" s="3" t="s">
        <v>7</v>
      </c>
      <c r="I24" s="3" t="s">
        <v>7</v>
      </c>
      <c r="J24" s="3" t="s">
        <v>7</v>
      </c>
      <c r="K24" s="3">
        <v>3</v>
      </c>
      <c r="L24" s="3">
        <v>4</v>
      </c>
      <c r="M24" s="3" t="s">
        <v>7</v>
      </c>
      <c r="N24" s="3" t="s">
        <v>7</v>
      </c>
      <c r="O24" s="3">
        <v>4</v>
      </c>
      <c r="P24" s="3" t="s">
        <v>7</v>
      </c>
      <c r="Q24" s="3" t="s">
        <v>7</v>
      </c>
      <c r="R24" s="3" t="s">
        <v>7</v>
      </c>
      <c r="S24" s="3">
        <v>3</v>
      </c>
      <c r="T24" s="3" t="s">
        <v>7</v>
      </c>
      <c r="U24" s="3" t="s">
        <v>7</v>
      </c>
      <c r="V24" s="3">
        <v>3</v>
      </c>
      <c r="W24" s="3">
        <v>3</v>
      </c>
      <c r="X24" s="3" t="s">
        <v>7</v>
      </c>
      <c r="Y24" s="3" t="s">
        <v>7</v>
      </c>
      <c r="Z24" s="3">
        <v>3</v>
      </c>
      <c r="AA24" s="3" t="s">
        <v>7</v>
      </c>
      <c r="AB24" s="3" t="s">
        <v>7</v>
      </c>
      <c r="AC24" s="3" t="s">
        <v>7</v>
      </c>
      <c r="AD24" s="3" t="s">
        <v>7</v>
      </c>
      <c r="AE24" s="3" t="s">
        <v>7</v>
      </c>
      <c r="AF24" s="3" t="s">
        <v>7</v>
      </c>
      <c r="AG24" s="3" t="s">
        <v>7</v>
      </c>
      <c r="AH24" s="1"/>
      <c r="AI24" s="1"/>
    </row>
    <row r="25" spans="1:35" ht="12.75">
      <c r="A25" s="29" t="s">
        <v>22</v>
      </c>
      <c r="B25" s="17">
        <f t="shared" si="0"/>
        <v>2.388888888888889</v>
      </c>
      <c r="C25" s="3">
        <f t="shared" si="1"/>
        <v>18</v>
      </c>
      <c r="D25" s="3" t="s">
        <v>7</v>
      </c>
      <c r="E25" s="3" t="s">
        <v>7</v>
      </c>
      <c r="F25" s="3">
        <v>2</v>
      </c>
      <c r="G25" s="3" t="s">
        <v>7</v>
      </c>
      <c r="H25" s="3">
        <v>2</v>
      </c>
      <c r="I25" s="3">
        <v>3</v>
      </c>
      <c r="J25" s="3">
        <v>2</v>
      </c>
      <c r="K25" s="3" t="s">
        <v>7</v>
      </c>
      <c r="L25" s="3">
        <v>4</v>
      </c>
      <c r="M25" s="3" t="s">
        <v>7</v>
      </c>
      <c r="N25" s="3">
        <v>2</v>
      </c>
      <c r="O25" s="3" t="s">
        <v>7</v>
      </c>
      <c r="P25" s="3" t="s">
        <v>7</v>
      </c>
      <c r="Q25" s="3">
        <v>2</v>
      </c>
      <c r="R25" s="3" t="s">
        <v>7</v>
      </c>
      <c r="S25" s="3">
        <v>4</v>
      </c>
      <c r="T25" s="3">
        <v>2</v>
      </c>
      <c r="U25" s="3">
        <v>2</v>
      </c>
      <c r="V25" s="3">
        <v>2</v>
      </c>
      <c r="W25" s="3" t="s">
        <v>7</v>
      </c>
      <c r="X25" s="3">
        <v>3</v>
      </c>
      <c r="Y25" s="3">
        <v>3</v>
      </c>
      <c r="Z25" s="3" t="s">
        <v>7</v>
      </c>
      <c r="AA25" s="3">
        <v>2</v>
      </c>
      <c r="AB25" s="3">
        <v>1</v>
      </c>
      <c r="AC25" s="3" t="s">
        <v>7</v>
      </c>
      <c r="AD25" s="3">
        <v>3</v>
      </c>
      <c r="AE25" s="3">
        <v>1</v>
      </c>
      <c r="AF25" s="3" t="s">
        <v>7</v>
      </c>
      <c r="AG25" s="3">
        <v>3</v>
      </c>
      <c r="AH25" s="1"/>
      <c r="AI25" s="1"/>
    </row>
    <row r="26" spans="1:35" ht="12.75">
      <c r="A26" s="28" t="s">
        <v>23</v>
      </c>
      <c r="B26" s="17">
        <f t="shared" si="0"/>
        <v>2.4814814814814814</v>
      </c>
      <c r="C26" s="3">
        <f t="shared" si="1"/>
        <v>27</v>
      </c>
      <c r="D26" s="3">
        <v>2</v>
      </c>
      <c r="E26" s="3">
        <v>3</v>
      </c>
      <c r="F26" s="3">
        <v>2</v>
      </c>
      <c r="G26" s="3">
        <v>3</v>
      </c>
      <c r="H26" s="3">
        <v>2</v>
      </c>
      <c r="I26" s="3">
        <v>1</v>
      </c>
      <c r="J26" s="3">
        <v>3</v>
      </c>
      <c r="K26" s="3">
        <v>3</v>
      </c>
      <c r="L26" s="3">
        <v>4</v>
      </c>
      <c r="M26" s="3">
        <v>4</v>
      </c>
      <c r="N26" s="3">
        <v>1</v>
      </c>
      <c r="O26" s="3">
        <v>4</v>
      </c>
      <c r="P26" s="3">
        <v>2</v>
      </c>
      <c r="Q26" s="3">
        <v>2</v>
      </c>
      <c r="R26" s="3">
        <v>1</v>
      </c>
      <c r="S26" s="3">
        <v>4</v>
      </c>
      <c r="T26" s="3" t="s">
        <v>7</v>
      </c>
      <c r="U26" s="3">
        <v>2</v>
      </c>
      <c r="V26" s="3">
        <v>2</v>
      </c>
      <c r="W26" s="3">
        <v>3</v>
      </c>
      <c r="X26" s="3">
        <v>3</v>
      </c>
      <c r="Y26" s="3">
        <v>2</v>
      </c>
      <c r="Z26" s="3">
        <v>3</v>
      </c>
      <c r="AA26" s="3" t="s">
        <v>7</v>
      </c>
      <c r="AB26" s="3" t="s">
        <v>7</v>
      </c>
      <c r="AC26" s="3">
        <v>1</v>
      </c>
      <c r="AD26" s="3">
        <v>3</v>
      </c>
      <c r="AE26" s="3">
        <v>2</v>
      </c>
      <c r="AF26" s="3">
        <v>2</v>
      </c>
      <c r="AG26" s="3">
        <v>3</v>
      </c>
      <c r="AH26" s="1"/>
      <c r="AI26" s="1"/>
    </row>
    <row r="27" spans="1:35" ht="12.75">
      <c r="A27" s="2" t="s">
        <v>24</v>
      </c>
      <c r="B27" s="17">
        <f t="shared" si="0"/>
        <v>2.68</v>
      </c>
      <c r="C27" s="3">
        <f t="shared" si="1"/>
        <v>25</v>
      </c>
      <c r="D27" s="3">
        <v>3</v>
      </c>
      <c r="E27" s="3">
        <v>3</v>
      </c>
      <c r="F27" s="3">
        <v>4</v>
      </c>
      <c r="G27" s="3">
        <v>3</v>
      </c>
      <c r="H27" s="3">
        <v>2</v>
      </c>
      <c r="I27" s="3">
        <v>3</v>
      </c>
      <c r="J27" s="3">
        <v>3</v>
      </c>
      <c r="K27" s="3">
        <v>3</v>
      </c>
      <c r="L27" s="3">
        <v>4</v>
      </c>
      <c r="M27" s="3">
        <v>4</v>
      </c>
      <c r="N27" s="3">
        <v>2</v>
      </c>
      <c r="O27" s="3" t="s">
        <v>7</v>
      </c>
      <c r="P27" s="3">
        <v>2</v>
      </c>
      <c r="Q27" s="3">
        <v>2</v>
      </c>
      <c r="R27" s="3" t="s">
        <v>7</v>
      </c>
      <c r="S27" s="3">
        <v>4</v>
      </c>
      <c r="T27" s="3" t="s">
        <v>7</v>
      </c>
      <c r="U27" s="3">
        <v>3</v>
      </c>
      <c r="V27" s="3">
        <v>3</v>
      </c>
      <c r="W27" s="3">
        <v>3</v>
      </c>
      <c r="X27" s="3">
        <v>3</v>
      </c>
      <c r="Y27" s="3">
        <v>3</v>
      </c>
      <c r="Z27" s="3" t="s">
        <v>7</v>
      </c>
      <c r="AA27" s="3">
        <v>2</v>
      </c>
      <c r="AB27" s="3">
        <v>1</v>
      </c>
      <c r="AC27" s="3">
        <v>1</v>
      </c>
      <c r="AD27" s="3">
        <v>3</v>
      </c>
      <c r="AE27" s="3">
        <v>1</v>
      </c>
      <c r="AF27" s="3">
        <v>2</v>
      </c>
      <c r="AG27" s="3" t="s">
        <v>7</v>
      </c>
      <c r="AH27" s="1"/>
      <c r="AI27" s="1"/>
    </row>
    <row r="28" spans="1:35" ht="12.75">
      <c r="A28" s="2" t="s">
        <v>25</v>
      </c>
      <c r="B28" s="17">
        <f t="shared" si="0"/>
        <v>2.6363636363636362</v>
      </c>
      <c r="C28" s="3">
        <f t="shared" si="1"/>
        <v>22</v>
      </c>
      <c r="D28" s="3">
        <v>3</v>
      </c>
      <c r="E28" s="3">
        <v>3</v>
      </c>
      <c r="F28" s="3">
        <v>4</v>
      </c>
      <c r="G28" s="3">
        <v>3</v>
      </c>
      <c r="H28" s="3">
        <v>2</v>
      </c>
      <c r="I28" s="3">
        <v>2</v>
      </c>
      <c r="J28" s="3" t="s">
        <v>7</v>
      </c>
      <c r="K28" s="3">
        <v>3</v>
      </c>
      <c r="L28" s="3">
        <v>4</v>
      </c>
      <c r="M28" s="3">
        <v>4</v>
      </c>
      <c r="N28" s="3">
        <v>2</v>
      </c>
      <c r="O28" s="3" t="s">
        <v>7</v>
      </c>
      <c r="P28" s="3">
        <v>2</v>
      </c>
      <c r="Q28" s="3">
        <v>2</v>
      </c>
      <c r="R28" s="3">
        <v>1</v>
      </c>
      <c r="S28" s="3">
        <v>4</v>
      </c>
      <c r="T28" s="3">
        <v>2</v>
      </c>
      <c r="U28" s="3">
        <v>3</v>
      </c>
      <c r="V28" s="3">
        <v>4</v>
      </c>
      <c r="W28" s="3" t="s">
        <v>7</v>
      </c>
      <c r="X28" s="3" t="s">
        <v>7</v>
      </c>
      <c r="Y28" s="3">
        <v>3</v>
      </c>
      <c r="Z28" s="3" t="s">
        <v>7</v>
      </c>
      <c r="AA28" s="3">
        <v>2</v>
      </c>
      <c r="AB28" s="3">
        <v>1</v>
      </c>
      <c r="AC28" s="3">
        <v>1</v>
      </c>
      <c r="AD28" s="3">
        <v>3</v>
      </c>
      <c r="AE28" s="3" t="s">
        <v>7</v>
      </c>
      <c r="AF28" s="3" t="s">
        <v>7</v>
      </c>
      <c r="AG28" s="3" t="s">
        <v>7</v>
      </c>
      <c r="AH28" s="1"/>
      <c r="AI28" s="1"/>
    </row>
    <row r="29" spans="1:35" ht="12.75">
      <c r="A29" s="2" t="s">
        <v>26</v>
      </c>
      <c r="B29" s="17" t="str">
        <f t="shared" si="0"/>
        <v>-</v>
      </c>
      <c r="C29" s="3">
        <f t="shared" si="1"/>
        <v>5</v>
      </c>
      <c r="D29" s="3" t="s">
        <v>7</v>
      </c>
      <c r="E29" s="3" t="s">
        <v>7</v>
      </c>
      <c r="F29" s="3" t="s">
        <v>7</v>
      </c>
      <c r="G29" s="3">
        <v>3</v>
      </c>
      <c r="H29" s="3" t="s">
        <v>7</v>
      </c>
      <c r="I29" s="3" t="s">
        <v>7</v>
      </c>
      <c r="J29" s="3" t="s">
        <v>7</v>
      </c>
      <c r="K29" s="3" t="s">
        <v>7</v>
      </c>
      <c r="L29" s="3" t="s">
        <v>7</v>
      </c>
      <c r="M29" s="3" t="s">
        <v>7</v>
      </c>
      <c r="N29" s="3" t="s">
        <v>7</v>
      </c>
      <c r="O29" s="3" t="s">
        <v>7</v>
      </c>
      <c r="P29" s="3" t="s">
        <v>7</v>
      </c>
      <c r="Q29" s="3">
        <v>3</v>
      </c>
      <c r="R29" s="3" t="s">
        <v>7</v>
      </c>
      <c r="S29" s="3" t="s">
        <v>7</v>
      </c>
      <c r="T29" s="3" t="s">
        <v>7</v>
      </c>
      <c r="U29" s="3" t="s">
        <v>7</v>
      </c>
      <c r="V29" s="3" t="s">
        <v>7</v>
      </c>
      <c r="W29" s="3" t="s">
        <v>7</v>
      </c>
      <c r="X29" s="3" t="s">
        <v>7</v>
      </c>
      <c r="Y29" s="3" t="s">
        <v>7</v>
      </c>
      <c r="Z29" s="3" t="s">
        <v>7</v>
      </c>
      <c r="AA29" s="3" t="s">
        <v>7</v>
      </c>
      <c r="AB29" s="3" t="s">
        <v>7</v>
      </c>
      <c r="AC29" s="3">
        <v>1</v>
      </c>
      <c r="AD29" s="3" t="s">
        <v>7</v>
      </c>
      <c r="AE29" s="3">
        <v>2</v>
      </c>
      <c r="AF29" s="3">
        <v>2</v>
      </c>
      <c r="AG29" s="3" t="s">
        <v>7</v>
      </c>
      <c r="AH29" s="1"/>
      <c r="AI29" s="1"/>
    </row>
    <row r="30" spans="1:35" ht="12.75">
      <c r="A30" s="2" t="s">
        <v>27</v>
      </c>
      <c r="B30" s="17">
        <f t="shared" si="0"/>
        <v>3.1</v>
      </c>
      <c r="C30" s="3">
        <f t="shared" si="1"/>
        <v>20</v>
      </c>
      <c r="D30" s="3">
        <v>3</v>
      </c>
      <c r="E30" s="3">
        <v>3</v>
      </c>
      <c r="F30" s="3">
        <v>3</v>
      </c>
      <c r="G30" s="3" t="s">
        <v>7</v>
      </c>
      <c r="H30" s="3">
        <v>2</v>
      </c>
      <c r="I30" s="3">
        <v>3</v>
      </c>
      <c r="J30" s="3" t="s">
        <v>7</v>
      </c>
      <c r="K30" s="3">
        <v>3</v>
      </c>
      <c r="L30" s="3">
        <v>4</v>
      </c>
      <c r="M30" s="3">
        <v>4</v>
      </c>
      <c r="N30" s="3" t="s">
        <v>7</v>
      </c>
      <c r="O30" s="3" t="s">
        <v>7</v>
      </c>
      <c r="P30" s="3" t="s">
        <v>7</v>
      </c>
      <c r="Q30" s="3">
        <v>3</v>
      </c>
      <c r="R30" s="3" t="s">
        <v>7</v>
      </c>
      <c r="S30" s="3">
        <v>4</v>
      </c>
      <c r="T30" s="3">
        <v>4</v>
      </c>
      <c r="U30" s="3" t="s">
        <v>7</v>
      </c>
      <c r="V30" s="3">
        <v>2</v>
      </c>
      <c r="W30" s="3">
        <v>4</v>
      </c>
      <c r="X30" s="3">
        <v>3</v>
      </c>
      <c r="Y30" s="3" t="s">
        <v>7</v>
      </c>
      <c r="Z30" s="3">
        <v>3</v>
      </c>
      <c r="AA30" s="3">
        <v>4</v>
      </c>
      <c r="AB30" s="3" t="s">
        <v>7</v>
      </c>
      <c r="AC30" s="3" t="s">
        <v>7</v>
      </c>
      <c r="AD30" s="3">
        <v>3</v>
      </c>
      <c r="AE30" s="3">
        <v>2</v>
      </c>
      <c r="AF30" s="3">
        <v>2</v>
      </c>
      <c r="AG30" s="3">
        <v>3</v>
      </c>
      <c r="AH30" s="1"/>
      <c r="AI30" s="1"/>
    </row>
    <row r="31" spans="1:35" ht="12.75">
      <c r="A31" s="2" t="s">
        <v>28</v>
      </c>
      <c r="B31" s="18" t="str">
        <f t="shared" si="0"/>
        <v>-</v>
      </c>
      <c r="C31" s="3">
        <f t="shared" si="1"/>
        <v>9</v>
      </c>
      <c r="D31" s="3">
        <v>2</v>
      </c>
      <c r="E31" s="3">
        <v>3</v>
      </c>
      <c r="F31" s="3" t="s">
        <v>7</v>
      </c>
      <c r="G31" s="3">
        <v>2</v>
      </c>
      <c r="H31" s="3" t="s">
        <v>7</v>
      </c>
      <c r="I31" s="3" t="s">
        <v>7</v>
      </c>
      <c r="J31" s="3" t="s">
        <v>7</v>
      </c>
      <c r="K31" s="3" t="s">
        <v>7</v>
      </c>
      <c r="L31" s="3" t="s">
        <v>7</v>
      </c>
      <c r="M31" s="3" t="s">
        <v>7</v>
      </c>
      <c r="N31" s="3" t="s">
        <v>7</v>
      </c>
      <c r="O31" s="3" t="s">
        <v>7</v>
      </c>
      <c r="P31" s="3" t="s">
        <v>7</v>
      </c>
      <c r="Q31" s="3">
        <v>2</v>
      </c>
      <c r="R31" s="3" t="s">
        <v>7</v>
      </c>
      <c r="S31" s="3" t="s">
        <v>7</v>
      </c>
      <c r="T31" s="3" t="s">
        <v>7</v>
      </c>
      <c r="U31" s="3" t="s">
        <v>7</v>
      </c>
      <c r="V31" s="3" t="s">
        <v>7</v>
      </c>
      <c r="W31" s="3" t="s">
        <v>7</v>
      </c>
      <c r="X31" s="3">
        <v>3</v>
      </c>
      <c r="Y31" s="3" t="s">
        <v>7</v>
      </c>
      <c r="Z31" s="3" t="s">
        <v>7</v>
      </c>
      <c r="AA31" s="3" t="s">
        <v>7</v>
      </c>
      <c r="AB31" s="3">
        <v>1</v>
      </c>
      <c r="AC31" s="3">
        <v>1</v>
      </c>
      <c r="AD31" s="3">
        <v>3</v>
      </c>
      <c r="AE31" s="3" t="s">
        <v>7</v>
      </c>
      <c r="AF31" s="3">
        <v>2</v>
      </c>
      <c r="AG31" s="3" t="s">
        <v>7</v>
      </c>
      <c r="AH31" s="1"/>
      <c r="AI31" s="1"/>
    </row>
    <row r="32" spans="1:35" ht="12.75">
      <c r="A32" s="2" t="s">
        <v>29</v>
      </c>
      <c r="B32" s="19" t="str">
        <f aca="true" t="shared" si="2" ref="B32:B38">IF(C32&gt;14,AVERAGE(D32:AG32),"-")</f>
        <v>-</v>
      </c>
      <c r="C32" s="3">
        <f aca="true" t="shared" si="3" ref="C32:C38">COUNT(D32:AG32)</f>
        <v>8</v>
      </c>
      <c r="D32" s="3">
        <v>3</v>
      </c>
      <c r="E32" s="3">
        <v>3</v>
      </c>
      <c r="F32" s="3" t="s">
        <v>7</v>
      </c>
      <c r="G32" s="3" t="s">
        <v>7</v>
      </c>
      <c r="H32" s="3">
        <v>2</v>
      </c>
      <c r="I32" s="3" t="s">
        <v>7</v>
      </c>
      <c r="J32" s="3" t="s">
        <v>7</v>
      </c>
      <c r="K32" s="3" t="s">
        <v>7</v>
      </c>
      <c r="L32" s="3">
        <v>4</v>
      </c>
      <c r="M32" s="3">
        <v>4</v>
      </c>
      <c r="N32" s="3" t="s">
        <v>7</v>
      </c>
      <c r="O32" s="3" t="s">
        <v>7</v>
      </c>
      <c r="P32" s="3">
        <v>3</v>
      </c>
      <c r="Q32" s="3" t="s">
        <v>7</v>
      </c>
      <c r="R32" s="3" t="s">
        <v>7</v>
      </c>
      <c r="S32" s="3" t="s">
        <v>7</v>
      </c>
      <c r="T32" s="3" t="s">
        <v>7</v>
      </c>
      <c r="U32" s="3" t="s">
        <v>7</v>
      </c>
      <c r="V32" s="3" t="s">
        <v>7</v>
      </c>
      <c r="W32" s="3" t="s">
        <v>7</v>
      </c>
      <c r="X32" s="3" t="s">
        <v>7</v>
      </c>
      <c r="Y32" s="3" t="s">
        <v>7</v>
      </c>
      <c r="Z32" s="3" t="s">
        <v>7</v>
      </c>
      <c r="AA32" s="3" t="s">
        <v>7</v>
      </c>
      <c r="AB32" s="3" t="s">
        <v>7</v>
      </c>
      <c r="AC32" s="3" t="s">
        <v>7</v>
      </c>
      <c r="AD32" s="3">
        <v>3</v>
      </c>
      <c r="AE32" s="3">
        <v>2</v>
      </c>
      <c r="AF32" s="3" t="s">
        <v>7</v>
      </c>
      <c r="AG32" s="3" t="s">
        <v>7</v>
      </c>
      <c r="AH32" s="1"/>
      <c r="AI32" s="1"/>
    </row>
    <row r="33" spans="1:35" ht="12.75">
      <c r="A33" s="2" t="s">
        <v>52</v>
      </c>
      <c r="B33" s="19" t="str">
        <f t="shared" si="2"/>
        <v>-</v>
      </c>
      <c r="C33" s="3">
        <f t="shared" si="3"/>
        <v>13</v>
      </c>
      <c r="D33" s="3" t="s">
        <v>7</v>
      </c>
      <c r="E33" s="3" t="s">
        <v>7</v>
      </c>
      <c r="F33" s="3" t="s">
        <v>7</v>
      </c>
      <c r="G33" s="3" t="s">
        <v>7</v>
      </c>
      <c r="H33" s="3" t="s">
        <v>7</v>
      </c>
      <c r="I33" s="3" t="s">
        <v>7</v>
      </c>
      <c r="J33" s="3" t="s">
        <v>7</v>
      </c>
      <c r="K33" s="3">
        <v>3</v>
      </c>
      <c r="L33" s="3" t="s">
        <v>7</v>
      </c>
      <c r="M33" s="3" t="s">
        <v>7</v>
      </c>
      <c r="N33" s="3" t="s">
        <v>7</v>
      </c>
      <c r="O33" s="3">
        <v>4</v>
      </c>
      <c r="P33" s="3" t="s">
        <v>7</v>
      </c>
      <c r="Q33" s="3">
        <v>2</v>
      </c>
      <c r="R33" s="3" t="s">
        <v>7</v>
      </c>
      <c r="S33" s="3">
        <v>3</v>
      </c>
      <c r="T33" s="3">
        <v>2</v>
      </c>
      <c r="U33" s="3">
        <v>2</v>
      </c>
      <c r="V33" s="3">
        <v>1</v>
      </c>
      <c r="W33" s="3">
        <v>2</v>
      </c>
      <c r="X33" s="3">
        <v>3</v>
      </c>
      <c r="Y33" s="3">
        <v>3</v>
      </c>
      <c r="Z33" s="3">
        <v>3</v>
      </c>
      <c r="AA33" s="3">
        <v>2</v>
      </c>
      <c r="AB33" s="3" t="s">
        <v>7</v>
      </c>
      <c r="AC33" s="3">
        <v>1</v>
      </c>
      <c r="AD33" s="3" t="s">
        <v>7</v>
      </c>
      <c r="AE33" s="3" t="s">
        <v>7</v>
      </c>
      <c r="AF33" s="3" t="s">
        <v>7</v>
      </c>
      <c r="AG33" s="3" t="s">
        <v>7</v>
      </c>
      <c r="AH33" s="1"/>
      <c r="AI33" s="1"/>
    </row>
    <row r="34" spans="1:35" ht="12.75">
      <c r="A34" s="2" t="s">
        <v>65</v>
      </c>
      <c r="B34" s="19" t="str">
        <f t="shared" si="2"/>
        <v>-</v>
      </c>
      <c r="C34" s="3">
        <f t="shared" si="3"/>
        <v>1</v>
      </c>
      <c r="D34" s="3" t="s">
        <v>7</v>
      </c>
      <c r="E34" s="3" t="s">
        <v>7</v>
      </c>
      <c r="F34" s="3">
        <v>1</v>
      </c>
      <c r="G34" s="3" t="s">
        <v>7</v>
      </c>
      <c r="H34" s="3" t="s">
        <v>7</v>
      </c>
      <c r="I34" s="3" t="s">
        <v>7</v>
      </c>
      <c r="J34" s="3" t="s">
        <v>7</v>
      </c>
      <c r="K34" s="3" t="s">
        <v>7</v>
      </c>
      <c r="L34" s="3" t="s">
        <v>7</v>
      </c>
      <c r="M34" s="3" t="s">
        <v>7</v>
      </c>
      <c r="N34" s="3" t="s">
        <v>7</v>
      </c>
      <c r="O34" s="3" t="s">
        <v>7</v>
      </c>
      <c r="P34" s="3" t="s">
        <v>7</v>
      </c>
      <c r="Q34" s="3" t="s">
        <v>7</v>
      </c>
      <c r="R34" s="3" t="s">
        <v>7</v>
      </c>
      <c r="S34" s="3" t="s">
        <v>7</v>
      </c>
      <c r="T34" s="3" t="s">
        <v>7</v>
      </c>
      <c r="U34" s="3" t="s">
        <v>7</v>
      </c>
      <c r="V34" s="3" t="s">
        <v>7</v>
      </c>
      <c r="W34" s="3" t="s">
        <v>7</v>
      </c>
      <c r="X34" s="3" t="s">
        <v>7</v>
      </c>
      <c r="Y34" s="3" t="s">
        <v>7</v>
      </c>
      <c r="Z34" s="3" t="s">
        <v>7</v>
      </c>
      <c r="AA34" s="3" t="s">
        <v>7</v>
      </c>
      <c r="AB34" s="3" t="s">
        <v>7</v>
      </c>
      <c r="AC34" s="3" t="s">
        <v>7</v>
      </c>
      <c r="AD34" s="3" t="s">
        <v>7</v>
      </c>
      <c r="AE34" s="3" t="s">
        <v>7</v>
      </c>
      <c r="AF34" s="3" t="s">
        <v>7</v>
      </c>
      <c r="AG34" s="3" t="s">
        <v>7</v>
      </c>
      <c r="AH34" s="1"/>
      <c r="AI34" s="1"/>
    </row>
    <row r="35" spans="1:35" ht="12.75">
      <c r="A35" s="2" t="s">
        <v>64</v>
      </c>
      <c r="B35" s="19" t="str">
        <f t="shared" si="2"/>
        <v>-</v>
      </c>
      <c r="C35" s="3">
        <f t="shared" si="3"/>
        <v>2</v>
      </c>
      <c r="D35" s="3" t="s">
        <v>7</v>
      </c>
      <c r="E35" s="3">
        <v>3</v>
      </c>
      <c r="F35" s="3" t="s">
        <v>7</v>
      </c>
      <c r="G35" s="3" t="s">
        <v>7</v>
      </c>
      <c r="H35" s="3" t="s">
        <v>7</v>
      </c>
      <c r="I35" s="3" t="s">
        <v>7</v>
      </c>
      <c r="J35" s="3">
        <v>3</v>
      </c>
      <c r="K35" s="3" t="s">
        <v>7</v>
      </c>
      <c r="L35" s="3" t="s">
        <v>7</v>
      </c>
      <c r="M35" s="3" t="s">
        <v>7</v>
      </c>
      <c r="N35" s="3" t="s">
        <v>7</v>
      </c>
      <c r="O35" s="3" t="s">
        <v>7</v>
      </c>
      <c r="P35" s="3" t="s">
        <v>7</v>
      </c>
      <c r="Q35" s="3" t="s">
        <v>7</v>
      </c>
      <c r="R35" s="3" t="s">
        <v>7</v>
      </c>
      <c r="S35" s="3" t="s">
        <v>7</v>
      </c>
      <c r="T35" s="3" t="s">
        <v>7</v>
      </c>
      <c r="U35" s="3" t="s">
        <v>7</v>
      </c>
      <c r="V35" s="3" t="s">
        <v>7</v>
      </c>
      <c r="W35" s="3" t="s">
        <v>7</v>
      </c>
      <c r="X35" s="3" t="s">
        <v>7</v>
      </c>
      <c r="Y35" s="3" t="s">
        <v>7</v>
      </c>
      <c r="Z35" s="3" t="s">
        <v>7</v>
      </c>
      <c r="AA35" s="3" t="s">
        <v>7</v>
      </c>
      <c r="AB35" s="3" t="s">
        <v>7</v>
      </c>
      <c r="AC35" s="3" t="s">
        <v>7</v>
      </c>
      <c r="AD35" s="3" t="s">
        <v>7</v>
      </c>
      <c r="AE35" s="3" t="s">
        <v>7</v>
      </c>
      <c r="AF35" s="3" t="s">
        <v>7</v>
      </c>
      <c r="AG35" s="3" t="s">
        <v>7</v>
      </c>
      <c r="AH35" s="1"/>
      <c r="AI35" s="1"/>
    </row>
    <row r="36" spans="1:35" ht="12.75">
      <c r="A36" s="2" t="s">
        <v>53</v>
      </c>
      <c r="B36" s="9" t="str">
        <f t="shared" si="2"/>
        <v>-</v>
      </c>
      <c r="C36" s="3">
        <f t="shared" si="3"/>
        <v>0</v>
      </c>
      <c r="D36" s="3" t="s">
        <v>7</v>
      </c>
      <c r="E36" s="3" t="s">
        <v>7</v>
      </c>
      <c r="F36" s="3" t="s">
        <v>7</v>
      </c>
      <c r="G36" s="3" t="s">
        <v>7</v>
      </c>
      <c r="H36" s="3" t="s">
        <v>7</v>
      </c>
      <c r="I36" s="3" t="s">
        <v>7</v>
      </c>
      <c r="J36" s="3" t="s">
        <v>7</v>
      </c>
      <c r="K36" s="3" t="s">
        <v>7</v>
      </c>
      <c r="L36" s="3" t="s">
        <v>7</v>
      </c>
      <c r="M36" s="3" t="s">
        <v>7</v>
      </c>
      <c r="N36" s="3" t="s">
        <v>7</v>
      </c>
      <c r="O36" s="3" t="s">
        <v>7</v>
      </c>
      <c r="P36" s="3" t="s">
        <v>7</v>
      </c>
      <c r="Q36" s="3" t="s">
        <v>7</v>
      </c>
      <c r="R36" s="3" t="s">
        <v>7</v>
      </c>
      <c r="S36" s="3" t="s">
        <v>7</v>
      </c>
      <c r="T36" s="3" t="s">
        <v>7</v>
      </c>
      <c r="U36" s="3" t="s">
        <v>7</v>
      </c>
      <c r="V36" s="3" t="s">
        <v>7</v>
      </c>
      <c r="W36" s="3" t="s">
        <v>7</v>
      </c>
      <c r="X36" s="3" t="s">
        <v>7</v>
      </c>
      <c r="Y36" s="3" t="s">
        <v>7</v>
      </c>
      <c r="Z36" s="3" t="s">
        <v>7</v>
      </c>
      <c r="AA36" s="3" t="s">
        <v>7</v>
      </c>
      <c r="AB36" s="3" t="s">
        <v>7</v>
      </c>
      <c r="AC36" s="3" t="s">
        <v>7</v>
      </c>
      <c r="AD36" s="3" t="s">
        <v>7</v>
      </c>
      <c r="AE36" s="3" t="s">
        <v>7</v>
      </c>
      <c r="AF36" s="3" t="s">
        <v>7</v>
      </c>
      <c r="AG36" s="3" t="s">
        <v>7</v>
      </c>
      <c r="AH36" s="1"/>
      <c r="AI36" s="1"/>
    </row>
    <row r="37" spans="1:35" ht="12.75">
      <c r="A37" s="2" t="s">
        <v>54</v>
      </c>
      <c r="B37" s="9" t="str">
        <f t="shared" si="2"/>
        <v>-</v>
      </c>
      <c r="C37" s="3">
        <f t="shared" si="3"/>
        <v>0</v>
      </c>
      <c r="D37" s="3" t="s">
        <v>7</v>
      </c>
      <c r="E37" s="3" t="s">
        <v>7</v>
      </c>
      <c r="F37" s="3" t="s">
        <v>7</v>
      </c>
      <c r="G37" s="3" t="s">
        <v>7</v>
      </c>
      <c r="H37" s="3" t="s">
        <v>7</v>
      </c>
      <c r="I37" s="3" t="s">
        <v>7</v>
      </c>
      <c r="J37" s="3" t="s">
        <v>7</v>
      </c>
      <c r="K37" s="3" t="s">
        <v>7</v>
      </c>
      <c r="L37" s="3" t="s">
        <v>7</v>
      </c>
      <c r="M37" s="3" t="s">
        <v>7</v>
      </c>
      <c r="N37" s="3" t="s">
        <v>7</v>
      </c>
      <c r="O37" s="3" t="s">
        <v>7</v>
      </c>
      <c r="P37" s="3" t="s">
        <v>7</v>
      </c>
      <c r="Q37" s="3" t="s">
        <v>7</v>
      </c>
      <c r="R37" s="3" t="s">
        <v>7</v>
      </c>
      <c r="S37" s="3" t="s">
        <v>7</v>
      </c>
      <c r="T37" s="3" t="s">
        <v>7</v>
      </c>
      <c r="U37" s="3" t="s">
        <v>7</v>
      </c>
      <c r="V37" s="3" t="s">
        <v>7</v>
      </c>
      <c r="W37" s="3" t="s">
        <v>7</v>
      </c>
      <c r="X37" s="3" t="s">
        <v>7</v>
      </c>
      <c r="Y37" s="3" t="s">
        <v>7</v>
      </c>
      <c r="Z37" s="3" t="s">
        <v>7</v>
      </c>
      <c r="AA37" s="3" t="s">
        <v>7</v>
      </c>
      <c r="AB37" s="3" t="s">
        <v>7</v>
      </c>
      <c r="AC37" s="3" t="s">
        <v>7</v>
      </c>
      <c r="AD37" s="3" t="s">
        <v>7</v>
      </c>
      <c r="AE37" s="3" t="s">
        <v>7</v>
      </c>
      <c r="AF37" s="3" t="s">
        <v>7</v>
      </c>
      <c r="AG37" s="3" t="s">
        <v>7</v>
      </c>
      <c r="AH37" s="1"/>
      <c r="AI37" s="1"/>
    </row>
    <row r="38" spans="1:35" ht="12.75">
      <c r="A38" s="2" t="s">
        <v>55</v>
      </c>
      <c r="B38" s="9" t="str">
        <f t="shared" si="2"/>
        <v>-</v>
      </c>
      <c r="C38" s="3">
        <f t="shared" si="3"/>
        <v>1</v>
      </c>
      <c r="D38" s="3" t="s">
        <v>7</v>
      </c>
      <c r="E38" s="3" t="s">
        <v>7</v>
      </c>
      <c r="F38" s="3" t="s">
        <v>7</v>
      </c>
      <c r="G38" s="3" t="s">
        <v>7</v>
      </c>
      <c r="H38" s="3" t="s">
        <v>7</v>
      </c>
      <c r="I38" s="3" t="s">
        <v>7</v>
      </c>
      <c r="J38" s="3" t="s">
        <v>7</v>
      </c>
      <c r="K38" s="3" t="s">
        <v>7</v>
      </c>
      <c r="L38" s="3" t="s">
        <v>7</v>
      </c>
      <c r="M38" s="3" t="s">
        <v>7</v>
      </c>
      <c r="N38" s="3" t="s">
        <v>7</v>
      </c>
      <c r="O38" s="3" t="s">
        <v>7</v>
      </c>
      <c r="P38" s="3" t="s">
        <v>7</v>
      </c>
      <c r="Q38" s="3" t="s">
        <v>7</v>
      </c>
      <c r="R38" s="3" t="s">
        <v>7</v>
      </c>
      <c r="S38" s="3" t="s">
        <v>7</v>
      </c>
      <c r="T38" s="3" t="s">
        <v>7</v>
      </c>
      <c r="U38" s="3" t="s">
        <v>7</v>
      </c>
      <c r="V38" s="3" t="s">
        <v>7</v>
      </c>
      <c r="W38" s="3" t="s">
        <v>7</v>
      </c>
      <c r="X38" s="3" t="s">
        <v>7</v>
      </c>
      <c r="Y38" s="3" t="s">
        <v>7</v>
      </c>
      <c r="Z38" s="3" t="s">
        <v>7</v>
      </c>
      <c r="AA38" s="3" t="s">
        <v>7</v>
      </c>
      <c r="AB38" s="3" t="s">
        <v>7</v>
      </c>
      <c r="AC38" s="3" t="s">
        <v>7</v>
      </c>
      <c r="AD38" s="3" t="s">
        <v>7</v>
      </c>
      <c r="AE38" s="3" t="s">
        <v>7</v>
      </c>
      <c r="AF38" s="3" t="s">
        <v>7</v>
      </c>
      <c r="AG38" s="3">
        <v>2</v>
      </c>
      <c r="AH38" s="1"/>
      <c r="AI38" s="1"/>
    </row>
    <row r="39" spans="1:35" ht="12.75">
      <c r="A39" s="2" t="s">
        <v>56</v>
      </c>
      <c r="B39" s="9" t="str">
        <f aca="true" t="shared" si="4" ref="B39:B51">IF(C39&gt;14,AVERAGE(D39:AG39),"-")</f>
        <v>-</v>
      </c>
      <c r="C39" s="3">
        <f aca="true" t="shared" si="5" ref="C39:C51">COUNT(D39:AG39)</f>
        <v>0</v>
      </c>
      <c r="D39" s="3" t="s">
        <v>7</v>
      </c>
      <c r="E39" s="3" t="s">
        <v>7</v>
      </c>
      <c r="F39" s="3" t="s">
        <v>7</v>
      </c>
      <c r="G39" s="3" t="s">
        <v>7</v>
      </c>
      <c r="H39" s="3" t="s">
        <v>7</v>
      </c>
      <c r="I39" s="3" t="s">
        <v>7</v>
      </c>
      <c r="J39" s="3" t="s">
        <v>7</v>
      </c>
      <c r="K39" s="3" t="s">
        <v>7</v>
      </c>
      <c r="L39" s="3" t="s">
        <v>7</v>
      </c>
      <c r="M39" s="3" t="s">
        <v>7</v>
      </c>
      <c r="N39" s="3" t="s">
        <v>7</v>
      </c>
      <c r="O39" s="3" t="s">
        <v>7</v>
      </c>
      <c r="P39" s="3" t="s">
        <v>7</v>
      </c>
      <c r="Q39" s="3" t="s">
        <v>7</v>
      </c>
      <c r="R39" s="3" t="s">
        <v>7</v>
      </c>
      <c r="S39" s="3" t="s">
        <v>7</v>
      </c>
      <c r="T39" s="3" t="s">
        <v>7</v>
      </c>
      <c r="U39" s="3" t="s">
        <v>7</v>
      </c>
      <c r="V39" s="3" t="s">
        <v>7</v>
      </c>
      <c r="W39" s="3" t="s">
        <v>7</v>
      </c>
      <c r="X39" s="3" t="s">
        <v>7</v>
      </c>
      <c r="Y39" s="3" t="s">
        <v>7</v>
      </c>
      <c r="Z39" s="3" t="s">
        <v>7</v>
      </c>
      <c r="AA39" s="3" t="s">
        <v>7</v>
      </c>
      <c r="AB39" s="3" t="s">
        <v>7</v>
      </c>
      <c r="AC39" s="3" t="s">
        <v>7</v>
      </c>
      <c r="AD39" s="3" t="s">
        <v>7</v>
      </c>
      <c r="AE39" s="3" t="s">
        <v>7</v>
      </c>
      <c r="AF39" s="3" t="s">
        <v>7</v>
      </c>
      <c r="AG39" s="3" t="s">
        <v>7</v>
      </c>
      <c r="AH39" s="1"/>
      <c r="AI39" s="1"/>
    </row>
    <row r="40" spans="1:35" ht="12.75">
      <c r="A40" s="2" t="s">
        <v>57</v>
      </c>
      <c r="B40" s="9" t="str">
        <f t="shared" si="4"/>
        <v>-</v>
      </c>
      <c r="C40" s="3">
        <f t="shared" si="5"/>
        <v>10</v>
      </c>
      <c r="D40" s="3" t="s">
        <v>7</v>
      </c>
      <c r="E40" s="3">
        <v>3</v>
      </c>
      <c r="F40" s="3" t="s">
        <v>7</v>
      </c>
      <c r="G40" s="3">
        <v>3</v>
      </c>
      <c r="H40" s="3" t="s">
        <v>7</v>
      </c>
      <c r="I40" s="3" t="s">
        <v>7</v>
      </c>
      <c r="J40" s="3">
        <v>3</v>
      </c>
      <c r="K40" s="3" t="s">
        <v>7</v>
      </c>
      <c r="L40" s="3">
        <v>4</v>
      </c>
      <c r="M40" s="3" t="s">
        <v>7</v>
      </c>
      <c r="N40" s="3">
        <v>2</v>
      </c>
      <c r="O40" s="3">
        <v>4</v>
      </c>
      <c r="P40" s="3">
        <v>2</v>
      </c>
      <c r="Q40" s="3" t="s">
        <v>7</v>
      </c>
      <c r="R40" s="3" t="s">
        <v>7</v>
      </c>
      <c r="S40" s="3">
        <v>4</v>
      </c>
      <c r="T40" s="3" t="s">
        <v>7</v>
      </c>
      <c r="U40" s="3" t="s">
        <v>7</v>
      </c>
      <c r="V40" s="3" t="s">
        <v>7</v>
      </c>
      <c r="W40" s="3" t="s">
        <v>7</v>
      </c>
      <c r="X40" s="3" t="s">
        <v>7</v>
      </c>
      <c r="Y40" s="3" t="s">
        <v>7</v>
      </c>
      <c r="Z40" s="3" t="s">
        <v>7</v>
      </c>
      <c r="AA40" s="3" t="s">
        <v>7</v>
      </c>
      <c r="AB40" s="3" t="s">
        <v>7</v>
      </c>
      <c r="AC40" s="3" t="s">
        <v>7</v>
      </c>
      <c r="AD40" s="3">
        <v>3</v>
      </c>
      <c r="AE40" s="3" t="s">
        <v>7</v>
      </c>
      <c r="AF40" s="3" t="s">
        <v>7</v>
      </c>
      <c r="AG40" s="3">
        <v>3</v>
      </c>
      <c r="AH40" s="1"/>
      <c r="AI40" s="1"/>
    </row>
    <row r="41" spans="1:35" ht="12.75">
      <c r="A41" s="2" t="s">
        <v>67</v>
      </c>
      <c r="B41" s="9" t="str">
        <f t="shared" si="4"/>
        <v>-</v>
      </c>
      <c r="C41" s="3">
        <f t="shared" si="5"/>
        <v>2</v>
      </c>
      <c r="D41" s="3" t="s">
        <v>7</v>
      </c>
      <c r="E41" s="3" t="s">
        <v>7</v>
      </c>
      <c r="F41" s="3" t="s">
        <v>7</v>
      </c>
      <c r="G41" s="3" t="s">
        <v>7</v>
      </c>
      <c r="H41" s="3" t="s">
        <v>7</v>
      </c>
      <c r="I41" s="3" t="s">
        <v>7</v>
      </c>
      <c r="J41" s="3">
        <v>2</v>
      </c>
      <c r="K41" s="3" t="s">
        <v>7</v>
      </c>
      <c r="L41" s="3" t="s">
        <v>7</v>
      </c>
      <c r="M41" s="3" t="s">
        <v>7</v>
      </c>
      <c r="N41" s="3" t="s">
        <v>7</v>
      </c>
      <c r="O41" s="3" t="s">
        <v>7</v>
      </c>
      <c r="P41" s="3" t="s">
        <v>7</v>
      </c>
      <c r="Q41" s="3" t="s">
        <v>7</v>
      </c>
      <c r="R41" s="3" t="s">
        <v>7</v>
      </c>
      <c r="S41" s="3" t="s">
        <v>7</v>
      </c>
      <c r="T41" s="3" t="s">
        <v>7</v>
      </c>
      <c r="U41" s="3" t="s">
        <v>7</v>
      </c>
      <c r="V41" s="3" t="s">
        <v>7</v>
      </c>
      <c r="W41" s="3" t="s">
        <v>7</v>
      </c>
      <c r="X41" s="3" t="s">
        <v>7</v>
      </c>
      <c r="Y41" s="3">
        <v>3</v>
      </c>
      <c r="Z41" s="3" t="s">
        <v>7</v>
      </c>
      <c r="AA41" s="3" t="s">
        <v>7</v>
      </c>
      <c r="AB41" s="3" t="s">
        <v>7</v>
      </c>
      <c r="AC41" s="3" t="s">
        <v>7</v>
      </c>
      <c r="AD41" s="3" t="s">
        <v>7</v>
      </c>
      <c r="AE41" s="3" t="s">
        <v>7</v>
      </c>
      <c r="AF41" s="3" t="s">
        <v>7</v>
      </c>
      <c r="AG41" s="3" t="s">
        <v>7</v>
      </c>
      <c r="AH41" s="1"/>
      <c r="AI41" s="1"/>
    </row>
    <row r="42" spans="1:35" ht="12.75">
      <c r="A42" s="2" t="s">
        <v>68</v>
      </c>
      <c r="B42" s="9" t="str">
        <f t="shared" si="4"/>
        <v>-</v>
      </c>
      <c r="C42" s="3">
        <f t="shared" si="5"/>
        <v>1</v>
      </c>
      <c r="D42" s="3" t="s">
        <v>7</v>
      </c>
      <c r="E42" s="3" t="s">
        <v>7</v>
      </c>
      <c r="F42" s="3" t="s">
        <v>7</v>
      </c>
      <c r="G42" s="3" t="s">
        <v>7</v>
      </c>
      <c r="H42" s="3" t="s">
        <v>7</v>
      </c>
      <c r="I42" s="3" t="s">
        <v>7</v>
      </c>
      <c r="J42" s="3">
        <v>3</v>
      </c>
      <c r="K42" s="3" t="s">
        <v>7</v>
      </c>
      <c r="L42" s="3" t="s">
        <v>7</v>
      </c>
      <c r="M42" s="3" t="s">
        <v>7</v>
      </c>
      <c r="N42" s="3" t="s">
        <v>7</v>
      </c>
      <c r="O42" s="3" t="s">
        <v>7</v>
      </c>
      <c r="P42" s="3" t="s">
        <v>7</v>
      </c>
      <c r="Q42" s="3" t="s">
        <v>7</v>
      </c>
      <c r="R42" s="3" t="s">
        <v>7</v>
      </c>
      <c r="S42" s="3" t="s">
        <v>7</v>
      </c>
      <c r="T42" s="3" t="s">
        <v>7</v>
      </c>
      <c r="U42" s="3" t="s">
        <v>7</v>
      </c>
      <c r="V42" s="3" t="s">
        <v>7</v>
      </c>
      <c r="W42" s="3" t="s">
        <v>7</v>
      </c>
      <c r="X42" s="3" t="s">
        <v>7</v>
      </c>
      <c r="Y42" s="3" t="s">
        <v>7</v>
      </c>
      <c r="Z42" s="3" t="s">
        <v>7</v>
      </c>
      <c r="AA42" s="3" t="s">
        <v>7</v>
      </c>
      <c r="AB42" s="3" t="s">
        <v>7</v>
      </c>
      <c r="AC42" s="3" t="s">
        <v>7</v>
      </c>
      <c r="AD42" s="3" t="s">
        <v>7</v>
      </c>
      <c r="AE42" s="3" t="s">
        <v>7</v>
      </c>
      <c r="AF42" s="3" t="s">
        <v>7</v>
      </c>
      <c r="AG42" s="3" t="s">
        <v>7</v>
      </c>
      <c r="AH42" s="1"/>
      <c r="AI42" s="1"/>
    </row>
    <row r="43" spans="1:35" ht="12.75">
      <c r="A43" s="2" t="s">
        <v>69</v>
      </c>
      <c r="B43" s="9" t="str">
        <f t="shared" si="4"/>
        <v>-</v>
      </c>
      <c r="C43" s="3">
        <f t="shared" si="5"/>
        <v>2</v>
      </c>
      <c r="D43" s="3" t="s">
        <v>7</v>
      </c>
      <c r="E43" s="3" t="s">
        <v>7</v>
      </c>
      <c r="F43" s="3" t="s">
        <v>7</v>
      </c>
      <c r="G43" s="3" t="s">
        <v>7</v>
      </c>
      <c r="H43" s="3" t="s">
        <v>7</v>
      </c>
      <c r="I43" s="3" t="s">
        <v>7</v>
      </c>
      <c r="J43" s="3">
        <v>2</v>
      </c>
      <c r="K43" s="3" t="s">
        <v>7</v>
      </c>
      <c r="L43" s="3" t="s">
        <v>7</v>
      </c>
      <c r="M43" s="3" t="s">
        <v>7</v>
      </c>
      <c r="N43" s="3" t="s">
        <v>7</v>
      </c>
      <c r="O43" s="3" t="s">
        <v>7</v>
      </c>
      <c r="P43" s="3" t="s">
        <v>7</v>
      </c>
      <c r="Q43" s="3" t="s">
        <v>7</v>
      </c>
      <c r="R43" s="3" t="s">
        <v>7</v>
      </c>
      <c r="S43" s="3" t="s">
        <v>7</v>
      </c>
      <c r="T43" s="3" t="s">
        <v>7</v>
      </c>
      <c r="U43" s="3" t="s">
        <v>7</v>
      </c>
      <c r="V43" s="3" t="s">
        <v>7</v>
      </c>
      <c r="W43" s="3" t="s">
        <v>7</v>
      </c>
      <c r="X43" s="3" t="s">
        <v>7</v>
      </c>
      <c r="Y43" s="3">
        <v>3</v>
      </c>
      <c r="Z43" s="3" t="s">
        <v>7</v>
      </c>
      <c r="AA43" s="3" t="s">
        <v>7</v>
      </c>
      <c r="AB43" s="3" t="s">
        <v>7</v>
      </c>
      <c r="AC43" s="3" t="s">
        <v>7</v>
      </c>
      <c r="AD43" s="3" t="s">
        <v>7</v>
      </c>
      <c r="AE43" s="3" t="s">
        <v>7</v>
      </c>
      <c r="AF43" s="3" t="s">
        <v>7</v>
      </c>
      <c r="AG43" s="3" t="s">
        <v>7</v>
      </c>
      <c r="AH43" s="1"/>
      <c r="AI43" s="1"/>
    </row>
    <row r="44" spans="1:35" ht="12.75">
      <c r="A44" s="2" t="s">
        <v>70</v>
      </c>
      <c r="B44" s="9" t="str">
        <f t="shared" si="4"/>
        <v>-</v>
      </c>
      <c r="C44" s="3">
        <f t="shared" si="5"/>
        <v>1</v>
      </c>
      <c r="D44" s="3" t="s">
        <v>7</v>
      </c>
      <c r="E44" s="3" t="s">
        <v>7</v>
      </c>
      <c r="F44" s="3" t="s">
        <v>7</v>
      </c>
      <c r="G44" s="3" t="s">
        <v>7</v>
      </c>
      <c r="H44" s="3" t="s">
        <v>7</v>
      </c>
      <c r="I44" s="3" t="s">
        <v>7</v>
      </c>
      <c r="J44" s="3" t="s">
        <v>7</v>
      </c>
      <c r="K44" s="3" t="s">
        <v>7</v>
      </c>
      <c r="L44" s="3" t="s">
        <v>7</v>
      </c>
      <c r="M44" s="3" t="s">
        <v>7</v>
      </c>
      <c r="N44" s="3" t="s">
        <v>7</v>
      </c>
      <c r="O44" s="3" t="s">
        <v>7</v>
      </c>
      <c r="P44" s="3">
        <v>2</v>
      </c>
      <c r="Q44" s="3" t="s">
        <v>7</v>
      </c>
      <c r="R44" s="3" t="s">
        <v>7</v>
      </c>
      <c r="S44" s="3" t="s">
        <v>7</v>
      </c>
      <c r="T44" s="3" t="s">
        <v>7</v>
      </c>
      <c r="U44" s="3" t="s">
        <v>7</v>
      </c>
      <c r="V44" s="3" t="s">
        <v>7</v>
      </c>
      <c r="W44" s="3" t="s">
        <v>7</v>
      </c>
      <c r="X44" s="3" t="s">
        <v>7</v>
      </c>
      <c r="Y44" s="3" t="s">
        <v>7</v>
      </c>
      <c r="Z44" s="3" t="s">
        <v>7</v>
      </c>
      <c r="AA44" s="3" t="s">
        <v>7</v>
      </c>
      <c r="AB44" s="3" t="s">
        <v>7</v>
      </c>
      <c r="AC44" s="3" t="s">
        <v>7</v>
      </c>
      <c r="AD44" s="3" t="s">
        <v>7</v>
      </c>
      <c r="AE44" s="3" t="s">
        <v>7</v>
      </c>
      <c r="AF44" s="3" t="s">
        <v>7</v>
      </c>
      <c r="AG44" s="3" t="s">
        <v>7</v>
      </c>
      <c r="AH44" s="1"/>
      <c r="AI44" s="1"/>
    </row>
    <row r="45" spans="1:35" ht="12.75">
      <c r="A45" s="2" t="s">
        <v>72</v>
      </c>
      <c r="B45" s="9" t="str">
        <f t="shared" si="4"/>
        <v>-</v>
      </c>
      <c r="C45" s="3">
        <f t="shared" si="5"/>
        <v>1</v>
      </c>
      <c r="D45" s="3" t="s">
        <v>7</v>
      </c>
      <c r="E45" s="3" t="s">
        <v>7</v>
      </c>
      <c r="F45" s="3" t="s">
        <v>7</v>
      </c>
      <c r="G45" s="3" t="s">
        <v>7</v>
      </c>
      <c r="H45" s="3" t="s">
        <v>7</v>
      </c>
      <c r="I45" s="3" t="s">
        <v>7</v>
      </c>
      <c r="J45" s="3" t="s">
        <v>7</v>
      </c>
      <c r="K45" s="3" t="s">
        <v>7</v>
      </c>
      <c r="L45" s="3" t="s">
        <v>7</v>
      </c>
      <c r="M45" s="3" t="s">
        <v>7</v>
      </c>
      <c r="N45" s="3" t="s">
        <v>7</v>
      </c>
      <c r="O45" s="3" t="s">
        <v>7</v>
      </c>
      <c r="P45" s="3" t="s">
        <v>7</v>
      </c>
      <c r="Q45" s="3" t="s">
        <v>7</v>
      </c>
      <c r="R45" s="3" t="s">
        <v>7</v>
      </c>
      <c r="S45" s="3" t="s">
        <v>7</v>
      </c>
      <c r="T45" s="3" t="s">
        <v>7</v>
      </c>
      <c r="U45" s="3" t="s">
        <v>7</v>
      </c>
      <c r="V45" s="3" t="s">
        <v>7</v>
      </c>
      <c r="W45" s="3" t="s">
        <v>7</v>
      </c>
      <c r="X45" s="3" t="s">
        <v>7</v>
      </c>
      <c r="Y45" s="3">
        <v>3</v>
      </c>
      <c r="Z45" s="3" t="s">
        <v>7</v>
      </c>
      <c r="AA45" s="3" t="s">
        <v>7</v>
      </c>
      <c r="AB45" s="3" t="s">
        <v>7</v>
      </c>
      <c r="AC45" s="3" t="s">
        <v>7</v>
      </c>
      <c r="AD45" s="3" t="s">
        <v>7</v>
      </c>
      <c r="AE45" s="3" t="s">
        <v>7</v>
      </c>
      <c r="AF45" s="3" t="s">
        <v>7</v>
      </c>
      <c r="AG45" s="3" t="s">
        <v>7</v>
      </c>
      <c r="AH45" s="1"/>
      <c r="AI45" s="1"/>
    </row>
    <row r="46" spans="1:35" ht="12.75">
      <c r="A46" s="2" t="s">
        <v>73</v>
      </c>
      <c r="B46" s="9" t="str">
        <f t="shared" si="4"/>
        <v>-</v>
      </c>
      <c r="C46" s="3">
        <f t="shared" si="5"/>
        <v>1</v>
      </c>
      <c r="D46" s="3" t="s">
        <v>7</v>
      </c>
      <c r="E46" s="3" t="s">
        <v>7</v>
      </c>
      <c r="F46" s="3" t="s">
        <v>7</v>
      </c>
      <c r="G46" s="3" t="s">
        <v>7</v>
      </c>
      <c r="H46" s="3" t="s">
        <v>7</v>
      </c>
      <c r="I46" s="3" t="s">
        <v>7</v>
      </c>
      <c r="J46" s="3" t="s">
        <v>7</v>
      </c>
      <c r="K46" s="3" t="s">
        <v>7</v>
      </c>
      <c r="L46" s="3" t="s">
        <v>7</v>
      </c>
      <c r="M46" s="3" t="s">
        <v>7</v>
      </c>
      <c r="N46" s="3" t="s">
        <v>7</v>
      </c>
      <c r="O46" s="3" t="s">
        <v>7</v>
      </c>
      <c r="P46" s="3" t="s">
        <v>7</v>
      </c>
      <c r="Q46" s="3" t="s">
        <v>7</v>
      </c>
      <c r="R46" s="3" t="s">
        <v>7</v>
      </c>
      <c r="S46" s="3" t="s">
        <v>7</v>
      </c>
      <c r="T46" s="3" t="s">
        <v>7</v>
      </c>
      <c r="U46" s="3" t="s">
        <v>7</v>
      </c>
      <c r="V46" s="3" t="s">
        <v>7</v>
      </c>
      <c r="W46" s="3" t="s">
        <v>7</v>
      </c>
      <c r="X46" s="3" t="s">
        <v>7</v>
      </c>
      <c r="Y46" s="3" t="s">
        <v>7</v>
      </c>
      <c r="Z46" s="3">
        <v>3</v>
      </c>
      <c r="AA46" s="3" t="s">
        <v>7</v>
      </c>
      <c r="AB46" s="3" t="s">
        <v>7</v>
      </c>
      <c r="AC46" s="3" t="s">
        <v>7</v>
      </c>
      <c r="AD46" s="3" t="s">
        <v>7</v>
      </c>
      <c r="AE46" s="3" t="s">
        <v>7</v>
      </c>
      <c r="AF46" s="3" t="s">
        <v>7</v>
      </c>
      <c r="AG46" s="3" t="s">
        <v>7</v>
      </c>
      <c r="AH46" s="1"/>
      <c r="AI46" s="1"/>
    </row>
    <row r="47" spans="1:35" ht="12.75">
      <c r="A47" s="2" t="s">
        <v>74</v>
      </c>
      <c r="B47" s="9" t="str">
        <f t="shared" si="4"/>
        <v>-</v>
      </c>
      <c r="C47" s="3">
        <f t="shared" si="5"/>
        <v>1</v>
      </c>
      <c r="D47" s="3" t="s">
        <v>7</v>
      </c>
      <c r="E47" s="3" t="s">
        <v>7</v>
      </c>
      <c r="F47" s="3" t="s">
        <v>7</v>
      </c>
      <c r="G47" s="3" t="s">
        <v>7</v>
      </c>
      <c r="H47" s="3" t="s">
        <v>7</v>
      </c>
      <c r="I47" s="3" t="s">
        <v>7</v>
      </c>
      <c r="J47" s="3" t="s">
        <v>7</v>
      </c>
      <c r="K47" s="3" t="s">
        <v>7</v>
      </c>
      <c r="L47" s="3" t="s">
        <v>7</v>
      </c>
      <c r="M47" s="3" t="s">
        <v>7</v>
      </c>
      <c r="N47" s="3" t="s">
        <v>7</v>
      </c>
      <c r="O47" s="3" t="s">
        <v>7</v>
      </c>
      <c r="P47" s="3" t="s">
        <v>7</v>
      </c>
      <c r="Q47" s="3" t="s">
        <v>7</v>
      </c>
      <c r="R47" s="3">
        <v>1</v>
      </c>
      <c r="S47" s="3" t="s">
        <v>7</v>
      </c>
      <c r="T47" s="3" t="s">
        <v>7</v>
      </c>
      <c r="U47" s="3" t="s">
        <v>7</v>
      </c>
      <c r="V47" s="3" t="s">
        <v>7</v>
      </c>
      <c r="W47" s="3" t="s">
        <v>7</v>
      </c>
      <c r="X47" s="3" t="s">
        <v>7</v>
      </c>
      <c r="Y47" s="3" t="s">
        <v>7</v>
      </c>
      <c r="Z47" s="3" t="s">
        <v>7</v>
      </c>
      <c r="AA47" s="3" t="s">
        <v>7</v>
      </c>
      <c r="AB47" s="3" t="s">
        <v>7</v>
      </c>
      <c r="AC47" s="3" t="s">
        <v>7</v>
      </c>
      <c r="AD47" s="3" t="s">
        <v>7</v>
      </c>
      <c r="AE47" s="3" t="s">
        <v>7</v>
      </c>
      <c r="AF47" s="3" t="s">
        <v>7</v>
      </c>
      <c r="AG47" s="3" t="s">
        <v>7</v>
      </c>
      <c r="AH47" s="1"/>
      <c r="AI47" s="1"/>
    </row>
    <row r="48" spans="1:35" ht="12.75">
      <c r="A48" s="2" t="s">
        <v>75</v>
      </c>
      <c r="B48" s="9" t="str">
        <f t="shared" si="4"/>
        <v>-</v>
      </c>
      <c r="C48" s="3">
        <f t="shared" si="5"/>
        <v>1</v>
      </c>
      <c r="D48" s="3" t="s">
        <v>7</v>
      </c>
      <c r="E48" s="3" t="s">
        <v>7</v>
      </c>
      <c r="F48" s="3" t="s">
        <v>7</v>
      </c>
      <c r="G48" s="3" t="s">
        <v>7</v>
      </c>
      <c r="H48" s="3" t="s">
        <v>7</v>
      </c>
      <c r="I48" s="3" t="s">
        <v>7</v>
      </c>
      <c r="J48" s="3" t="s">
        <v>7</v>
      </c>
      <c r="K48" s="3" t="s">
        <v>7</v>
      </c>
      <c r="L48" s="3" t="s">
        <v>7</v>
      </c>
      <c r="M48" s="3" t="s">
        <v>7</v>
      </c>
      <c r="N48" s="3" t="s">
        <v>7</v>
      </c>
      <c r="O48" s="3" t="s">
        <v>7</v>
      </c>
      <c r="P48" s="3" t="s">
        <v>7</v>
      </c>
      <c r="Q48" s="3" t="s">
        <v>7</v>
      </c>
      <c r="R48" s="3" t="s">
        <v>7</v>
      </c>
      <c r="S48" s="3" t="s">
        <v>7</v>
      </c>
      <c r="T48" s="3" t="s">
        <v>7</v>
      </c>
      <c r="U48" s="3" t="s">
        <v>7</v>
      </c>
      <c r="V48" s="3" t="s">
        <v>7</v>
      </c>
      <c r="W48" s="3" t="s">
        <v>7</v>
      </c>
      <c r="X48" s="3" t="s">
        <v>7</v>
      </c>
      <c r="Y48" s="3" t="s">
        <v>7</v>
      </c>
      <c r="Z48" s="3" t="s">
        <v>7</v>
      </c>
      <c r="AA48" s="3" t="s">
        <v>7</v>
      </c>
      <c r="AB48" s="3" t="s">
        <v>7</v>
      </c>
      <c r="AC48" s="3">
        <v>1</v>
      </c>
      <c r="AD48" s="3" t="s">
        <v>7</v>
      </c>
      <c r="AE48" s="3" t="s">
        <v>7</v>
      </c>
      <c r="AF48" s="3" t="s">
        <v>7</v>
      </c>
      <c r="AG48" s="3" t="s">
        <v>7</v>
      </c>
      <c r="AH48" s="1"/>
      <c r="AI48" s="1"/>
    </row>
    <row r="49" spans="1:35" ht="12.75">
      <c r="A49" s="2" t="s">
        <v>77</v>
      </c>
      <c r="B49" s="9" t="str">
        <f t="shared" si="4"/>
        <v>-</v>
      </c>
      <c r="C49" s="3">
        <f t="shared" si="5"/>
        <v>1</v>
      </c>
      <c r="D49" s="3" t="s">
        <v>7</v>
      </c>
      <c r="E49" s="3" t="s">
        <v>7</v>
      </c>
      <c r="F49" s="3" t="s">
        <v>7</v>
      </c>
      <c r="G49" s="3" t="s">
        <v>7</v>
      </c>
      <c r="H49" s="3" t="s">
        <v>7</v>
      </c>
      <c r="I49" s="3" t="s">
        <v>7</v>
      </c>
      <c r="J49" s="3" t="s">
        <v>7</v>
      </c>
      <c r="K49" s="3" t="s">
        <v>7</v>
      </c>
      <c r="L49" s="3" t="s">
        <v>7</v>
      </c>
      <c r="M49" s="3" t="s">
        <v>7</v>
      </c>
      <c r="N49" s="3" t="s">
        <v>7</v>
      </c>
      <c r="O49" s="3" t="s">
        <v>7</v>
      </c>
      <c r="P49" s="3" t="s">
        <v>7</v>
      </c>
      <c r="Q49" s="3" t="s">
        <v>7</v>
      </c>
      <c r="R49" s="3" t="s">
        <v>7</v>
      </c>
      <c r="S49" s="3" t="s">
        <v>7</v>
      </c>
      <c r="T49" s="3" t="s">
        <v>7</v>
      </c>
      <c r="U49" s="3" t="s">
        <v>7</v>
      </c>
      <c r="V49" s="3" t="s">
        <v>7</v>
      </c>
      <c r="W49" s="3" t="s">
        <v>7</v>
      </c>
      <c r="X49" s="3" t="s">
        <v>7</v>
      </c>
      <c r="Y49" s="3" t="s">
        <v>7</v>
      </c>
      <c r="Z49" s="3" t="s">
        <v>7</v>
      </c>
      <c r="AA49" s="3" t="s">
        <v>7</v>
      </c>
      <c r="AB49" s="3" t="s">
        <v>7</v>
      </c>
      <c r="AC49" s="3">
        <v>1</v>
      </c>
      <c r="AD49" s="3" t="s">
        <v>7</v>
      </c>
      <c r="AE49" s="3" t="s">
        <v>7</v>
      </c>
      <c r="AF49" s="3" t="s">
        <v>7</v>
      </c>
      <c r="AG49" s="3" t="s">
        <v>7</v>
      </c>
      <c r="AH49" s="1"/>
      <c r="AI49" s="1"/>
    </row>
    <row r="50" spans="1:35" ht="12.75">
      <c r="A50" s="2" t="s">
        <v>76</v>
      </c>
      <c r="B50" s="9" t="str">
        <f t="shared" si="4"/>
        <v>-</v>
      </c>
      <c r="C50" s="3">
        <f t="shared" si="5"/>
        <v>1</v>
      </c>
      <c r="D50" s="3" t="s">
        <v>7</v>
      </c>
      <c r="E50" s="3" t="s">
        <v>7</v>
      </c>
      <c r="F50" s="3" t="s">
        <v>7</v>
      </c>
      <c r="G50" s="3" t="s">
        <v>7</v>
      </c>
      <c r="H50" s="3" t="s">
        <v>7</v>
      </c>
      <c r="I50" s="3" t="s">
        <v>7</v>
      </c>
      <c r="J50" s="3" t="s">
        <v>7</v>
      </c>
      <c r="K50" s="3" t="s">
        <v>7</v>
      </c>
      <c r="L50" s="3" t="s">
        <v>7</v>
      </c>
      <c r="M50" s="3" t="s">
        <v>7</v>
      </c>
      <c r="N50" s="3" t="s">
        <v>7</v>
      </c>
      <c r="O50" s="3" t="s">
        <v>7</v>
      </c>
      <c r="P50" s="3" t="s">
        <v>7</v>
      </c>
      <c r="Q50" s="3" t="s">
        <v>7</v>
      </c>
      <c r="R50" s="3" t="s">
        <v>7</v>
      </c>
      <c r="S50" s="3" t="s">
        <v>7</v>
      </c>
      <c r="T50" s="3" t="s">
        <v>7</v>
      </c>
      <c r="U50" s="3" t="s">
        <v>7</v>
      </c>
      <c r="V50" s="3" t="s">
        <v>7</v>
      </c>
      <c r="W50" s="3" t="s">
        <v>7</v>
      </c>
      <c r="X50" s="3" t="s">
        <v>7</v>
      </c>
      <c r="Y50" s="3" t="s">
        <v>7</v>
      </c>
      <c r="Z50" s="3" t="s">
        <v>7</v>
      </c>
      <c r="AA50" s="3" t="s">
        <v>7</v>
      </c>
      <c r="AB50" s="3" t="s">
        <v>7</v>
      </c>
      <c r="AC50" s="3">
        <v>1</v>
      </c>
      <c r="AD50" s="3" t="s">
        <v>7</v>
      </c>
      <c r="AE50" s="3" t="s">
        <v>7</v>
      </c>
      <c r="AF50" s="3" t="s">
        <v>7</v>
      </c>
      <c r="AG50" s="3" t="s">
        <v>7</v>
      </c>
      <c r="AH50" s="1"/>
      <c r="AI50" s="1"/>
    </row>
    <row r="51" spans="1:35" ht="12.75">
      <c r="A51" s="2" t="s">
        <v>71</v>
      </c>
      <c r="B51" s="9" t="str">
        <f t="shared" si="4"/>
        <v>-</v>
      </c>
      <c r="C51" s="3">
        <f t="shared" si="5"/>
        <v>2</v>
      </c>
      <c r="D51" s="3" t="s">
        <v>7</v>
      </c>
      <c r="E51" s="3" t="s">
        <v>7</v>
      </c>
      <c r="F51" s="3" t="s">
        <v>7</v>
      </c>
      <c r="G51" s="3" t="s">
        <v>7</v>
      </c>
      <c r="H51" s="3" t="s">
        <v>7</v>
      </c>
      <c r="I51" s="3" t="s">
        <v>7</v>
      </c>
      <c r="J51" s="3" t="s">
        <v>7</v>
      </c>
      <c r="K51" s="3" t="s">
        <v>7</v>
      </c>
      <c r="L51" s="3" t="s">
        <v>7</v>
      </c>
      <c r="M51" s="3" t="s">
        <v>7</v>
      </c>
      <c r="N51" s="3" t="s">
        <v>7</v>
      </c>
      <c r="O51" s="3" t="s">
        <v>7</v>
      </c>
      <c r="P51" s="3" t="s">
        <v>7</v>
      </c>
      <c r="Q51" s="3">
        <v>5</v>
      </c>
      <c r="R51" s="3" t="s">
        <v>7</v>
      </c>
      <c r="S51" s="3" t="s">
        <v>7</v>
      </c>
      <c r="T51" s="3" t="s">
        <v>7</v>
      </c>
      <c r="U51" s="3" t="s">
        <v>7</v>
      </c>
      <c r="V51" s="3" t="s">
        <v>7</v>
      </c>
      <c r="W51" s="3" t="s">
        <v>7</v>
      </c>
      <c r="X51" s="3">
        <v>3</v>
      </c>
      <c r="Y51" s="3" t="s">
        <v>7</v>
      </c>
      <c r="Z51" s="3" t="s">
        <v>7</v>
      </c>
      <c r="AA51" s="3" t="s">
        <v>7</v>
      </c>
      <c r="AB51" s="3" t="s">
        <v>7</v>
      </c>
      <c r="AC51" s="3" t="s">
        <v>7</v>
      </c>
      <c r="AD51" s="3" t="s">
        <v>7</v>
      </c>
      <c r="AE51" s="3" t="s">
        <v>7</v>
      </c>
      <c r="AF51" s="3" t="s">
        <v>7</v>
      </c>
      <c r="AG51" s="3" t="s">
        <v>7</v>
      </c>
      <c r="AH51" s="1"/>
      <c r="AI51" s="1"/>
    </row>
    <row r="52" ht="12.75">
      <c r="D52" s="11"/>
    </row>
    <row r="53" spans="1:33" ht="12.75">
      <c r="A53" s="51" t="s">
        <v>51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</row>
    <row r="54" spans="1:33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</row>
    <row r="55" spans="1:3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2:33" ht="13.5" thickBot="1">
      <c r="B56" s="1"/>
      <c r="C56" s="1"/>
      <c r="D56" s="1"/>
      <c r="E56" s="1"/>
      <c r="F56" s="1"/>
      <c r="G56" s="1"/>
      <c r="H56" s="1"/>
      <c r="I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7.25">
      <c r="A57" s="4" t="s">
        <v>30</v>
      </c>
      <c r="B57" s="34" t="s">
        <v>31</v>
      </c>
      <c r="C57" s="34" t="s">
        <v>32</v>
      </c>
      <c r="D57" s="34" t="s">
        <v>47</v>
      </c>
      <c r="E57" s="34" t="s">
        <v>48</v>
      </c>
      <c r="F57" s="39" t="s">
        <v>49</v>
      </c>
      <c r="G57" s="1"/>
      <c r="H57" s="1"/>
      <c r="I57" s="1"/>
      <c r="J57" s="4" t="s">
        <v>39</v>
      </c>
      <c r="K57" s="6"/>
      <c r="L57" s="6"/>
      <c r="M57" s="34" t="s">
        <v>31</v>
      </c>
      <c r="N57" s="34" t="s">
        <v>32</v>
      </c>
      <c r="O57" s="34" t="s">
        <v>45</v>
      </c>
      <c r="P57" s="34" t="s">
        <v>46</v>
      </c>
      <c r="Q57" s="39" t="s">
        <v>44</v>
      </c>
      <c r="R57" s="1"/>
      <c r="S57" s="1"/>
      <c r="T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17" ht="12.75">
      <c r="A58" s="5"/>
      <c r="B58" s="35"/>
      <c r="C58" s="35"/>
      <c r="D58" s="35"/>
      <c r="E58" s="35"/>
      <c r="F58" s="40"/>
      <c r="J58" s="5"/>
      <c r="K58" s="7"/>
      <c r="L58" s="7"/>
      <c r="M58" s="35"/>
      <c r="N58" s="35"/>
      <c r="O58" s="35"/>
      <c r="P58" s="35"/>
      <c r="Q58" s="40"/>
    </row>
    <row r="59" spans="1:17" ht="12.75">
      <c r="A59" s="5"/>
      <c r="B59" s="35"/>
      <c r="C59" s="35"/>
      <c r="D59" s="35"/>
      <c r="E59" s="35"/>
      <c r="F59" s="40"/>
      <c r="J59" s="5"/>
      <c r="K59" s="7"/>
      <c r="L59" s="7"/>
      <c r="M59" s="35"/>
      <c r="N59" s="35"/>
      <c r="O59" s="35"/>
      <c r="P59" s="35"/>
      <c r="Q59" s="40"/>
    </row>
    <row r="60" spans="1:33" ht="12.75" customHeight="1">
      <c r="A60" s="37" t="s">
        <v>1</v>
      </c>
      <c r="B60" s="35" t="s">
        <v>31</v>
      </c>
      <c r="C60" s="35" t="s">
        <v>32</v>
      </c>
      <c r="D60" s="35" t="s">
        <v>33</v>
      </c>
      <c r="E60" s="35" t="s">
        <v>35</v>
      </c>
      <c r="F60" s="40" t="s">
        <v>37</v>
      </c>
      <c r="G60" s="36"/>
      <c r="H60" s="36"/>
      <c r="I60" s="36"/>
      <c r="J60" s="37" t="s">
        <v>1</v>
      </c>
      <c r="K60" s="38"/>
      <c r="L60" s="7"/>
      <c r="M60" s="35" t="s">
        <v>31</v>
      </c>
      <c r="N60" s="35" t="s">
        <v>32</v>
      </c>
      <c r="O60" s="35" t="s">
        <v>33</v>
      </c>
      <c r="P60" s="35" t="s">
        <v>40</v>
      </c>
      <c r="Q60" s="40"/>
      <c r="R60" s="36"/>
      <c r="X60" s="36"/>
      <c r="Y60" s="36"/>
      <c r="Z60" s="36"/>
      <c r="AA60" s="36"/>
      <c r="AB60" s="1"/>
      <c r="AC60" s="1"/>
      <c r="AD60" s="36"/>
      <c r="AE60" s="36"/>
      <c r="AF60" s="1"/>
      <c r="AG60" s="36"/>
    </row>
    <row r="61" spans="1:33" ht="12.75" customHeight="1" thickBot="1">
      <c r="A61" s="37"/>
      <c r="B61" s="35"/>
      <c r="C61" s="35"/>
      <c r="D61" s="35" t="s">
        <v>34</v>
      </c>
      <c r="E61" s="35" t="s">
        <v>36</v>
      </c>
      <c r="F61" s="40" t="s">
        <v>38</v>
      </c>
      <c r="G61" s="36"/>
      <c r="H61" s="36"/>
      <c r="I61" s="36"/>
      <c r="J61" s="37"/>
      <c r="K61" s="38"/>
      <c r="L61" s="7"/>
      <c r="M61" s="35"/>
      <c r="N61" s="35"/>
      <c r="O61" s="35" t="s">
        <v>34</v>
      </c>
      <c r="P61" s="35" t="s">
        <v>41</v>
      </c>
      <c r="Q61" s="40"/>
      <c r="R61" s="36"/>
      <c r="X61" s="36"/>
      <c r="Y61" s="36"/>
      <c r="Z61" s="36"/>
      <c r="AA61" s="36"/>
      <c r="AB61" s="1"/>
      <c r="AC61" s="1"/>
      <c r="AD61" s="36"/>
      <c r="AE61" s="36"/>
      <c r="AF61" s="1"/>
      <c r="AG61" s="36"/>
    </row>
    <row r="62" spans="1:33" ht="12.75">
      <c r="A62" s="23" t="s">
        <v>10</v>
      </c>
      <c r="B62" s="15">
        <f>COUNT(Tabelle1!D9:AG9)</f>
        <v>14</v>
      </c>
      <c r="C62" s="15">
        <f>COUNT(Tabelle1!AD9)</f>
        <v>1</v>
      </c>
      <c r="D62" s="15">
        <f>COUNT(Tabelle1!AE9:AG9)</f>
        <v>2</v>
      </c>
      <c r="E62" s="15">
        <f>SUM(B62:D62)</f>
        <v>17</v>
      </c>
      <c r="F62" s="16">
        <f>219+E62</f>
        <v>236</v>
      </c>
      <c r="G62" s="1"/>
      <c r="H62" s="8"/>
      <c r="I62" s="1"/>
      <c r="J62" s="54" t="s">
        <v>13</v>
      </c>
      <c r="K62" s="55"/>
      <c r="L62" s="55"/>
      <c r="M62" s="15">
        <v>5</v>
      </c>
      <c r="N62" s="15">
        <v>1</v>
      </c>
      <c r="O62" s="15">
        <v>3</v>
      </c>
      <c r="P62" s="15">
        <f>SUM(M62:O62)</f>
        <v>9</v>
      </c>
      <c r="Q62" s="16">
        <f>26+P62</f>
        <v>35</v>
      </c>
      <c r="R62" s="1"/>
      <c r="S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2.75">
      <c r="A63" s="10" t="s">
        <v>15</v>
      </c>
      <c r="B63" s="3">
        <f>COUNT(Tabelle1!D17:AG17)</f>
        <v>22</v>
      </c>
      <c r="C63" s="3">
        <f>COUNT(Tabelle1!AD17)</f>
        <v>1</v>
      </c>
      <c r="D63" s="3">
        <f>COUNT(Tabelle1!AE17:AG17)</f>
        <v>2</v>
      </c>
      <c r="E63" s="3">
        <f aca="true" t="shared" si="6" ref="E63:E86">SUM(B63:D63)</f>
        <v>25</v>
      </c>
      <c r="F63" s="13">
        <f>75+E63</f>
        <v>100</v>
      </c>
      <c r="G63" s="1"/>
      <c r="H63" s="8"/>
      <c r="I63" s="1"/>
      <c r="J63" s="32" t="s">
        <v>10</v>
      </c>
      <c r="K63" s="33"/>
      <c r="L63" s="33"/>
      <c r="M63" s="3">
        <v>0</v>
      </c>
      <c r="N63" s="3">
        <v>0</v>
      </c>
      <c r="O63" s="3">
        <v>0</v>
      </c>
      <c r="P63" s="3">
        <f aca="true" t="shared" si="7" ref="P63:P87">SUM(M63:O63)</f>
        <v>0</v>
      </c>
      <c r="Q63" s="13">
        <f>34+P63</f>
        <v>34</v>
      </c>
      <c r="R63" s="1"/>
      <c r="S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2.75">
      <c r="A64" s="10" t="s">
        <v>13</v>
      </c>
      <c r="B64" s="3">
        <f>COUNT(Tabelle1!D13:AG13)</f>
        <v>23</v>
      </c>
      <c r="C64" s="3">
        <f>COUNT(Tabelle1!AD13)</f>
        <v>1</v>
      </c>
      <c r="D64" s="3">
        <f>COUNT(Tabelle1!AE13:AG13)</f>
        <v>2</v>
      </c>
      <c r="E64" s="3">
        <f t="shared" si="6"/>
        <v>26</v>
      </c>
      <c r="F64" s="13">
        <f>46+E64</f>
        <v>72</v>
      </c>
      <c r="G64" s="1"/>
      <c r="H64" s="8"/>
      <c r="I64" s="1"/>
      <c r="J64" s="32" t="s">
        <v>20</v>
      </c>
      <c r="K64" s="33"/>
      <c r="L64" s="33"/>
      <c r="M64" s="3">
        <v>0</v>
      </c>
      <c r="N64" s="3">
        <v>0</v>
      </c>
      <c r="O64" s="3">
        <v>0</v>
      </c>
      <c r="P64" s="3">
        <f t="shared" si="7"/>
        <v>0</v>
      </c>
      <c r="Q64" s="13">
        <f>19+P64</f>
        <v>19</v>
      </c>
      <c r="R64" s="1"/>
      <c r="S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2.75">
      <c r="A65" s="53" t="s">
        <v>24</v>
      </c>
      <c r="B65" s="3">
        <f>COUNT(Tabelle1!D27:AG27)</f>
        <v>25</v>
      </c>
      <c r="C65" s="3">
        <f>COUNT(Tabelle1!AD27)</f>
        <v>1</v>
      </c>
      <c r="D65" s="3">
        <f>COUNT(Tabelle1!AE27:AG27)</f>
        <v>2</v>
      </c>
      <c r="E65" s="3">
        <f t="shared" si="6"/>
        <v>28</v>
      </c>
      <c r="F65" s="13">
        <f>67+E65</f>
        <v>95</v>
      </c>
      <c r="G65" s="1"/>
      <c r="H65" s="8"/>
      <c r="I65" s="1"/>
      <c r="J65" s="32" t="s">
        <v>23</v>
      </c>
      <c r="K65" s="33"/>
      <c r="L65" s="33"/>
      <c r="M65" s="3">
        <v>4</v>
      </c>
      <c r="N65" s="3">
        <v>0</v>
      </c>
      <c r="O65" s="3">
        <v>0</v>
      </c>
      <c r="P65" s="3">
        <f t="shared" si="7"/>
        <v>4</v>
      </c>
      <c r="Q65" s="13">
        <v>8</v>
      </c>
      <c r="R65" s="1"/>
      <c r="S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2.75">
      <c r="A66" s="10" t="s">
        <v>25</v>
      </c>
      <c r="B66" s="3">
        <f>COUNT(Tabelle1!D28:AG28)</f>
        <v>22</v>
      </c>
      <c r="C66" s="3">
        <f>COUNT(Tabelle1!AD28)</f>
        <v>1</v>
      </c>
      <c r="D66" s="3">
        <f>COUNT(Tabelle1!AE28:AG28)</f>
        <v>0</v>
      </c>
      <c r="E66" s="3">
        <f t="shared" si="6"/>
        <v>23</v>
      </c>
      <c r="F66" s="13">
        <f>66+E66</f>
        <v>89</v>
      </c>
      <c r="G66" s="1"/>
      <c r="H66" s="8"/>
      <c r="I66" s="1"/>
      <c r="J66" s="32" t="s">
        <v>60</v>
      </c>
      <c r="K66" s="33"/>
      <c r="L66" s="33"/>
      <c r="M66" s="3">
        <v>0</v>
      </c>
      <c r="N66" s="3">
        <v>0</v>
      </c>
      <c r="O66" s="3">
        <v>0</v>
      </c>
      <c r="P66" s="3">
        <f t="shared" si="7"/>
        <v>0</v>
      </c>
      <c r="Q66" s="13">
        <f>4+P66</f>
        <v>4</v>
      </c>
      <c r="R66" s="1"/>
      <c r="S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2.75">
      <c r="A67" s="10" t="s">
        <v>9</v>
      </c>
      <c r="B67" s="3">
        <f>COUNT(Tabelle1!D8:AG8)</f>
        <v>2</v>
      </c>
      <c r="C67" s="3">
        <f>COUNT(Tabelle1!AD8)</f>
        <v>0</v>
      </c>
      <c r="D67" s="3">
        <f>COUNT(Tabelle1!AE8:AG8)</f>
        <v>0</v>
      </c>
      <c r="E67" s="3">
        <f t="shared" si="6"/>
        <v>2</v>
      </c>
      <c r="F67" s="13">
        <v>165</v>
      </c>
      <c r="G67" s="1"/>
      <c r="H67" s="8"/>
      <c r="I67" s="1"/>
      <c r="J67" s="32" t="s">
        <v>26</v>
      </c>
      <c r="K67" s="33"/>
      <c r="L67" s="33"/>
      <c r="M67" s="3">
        <v>0</v>
      </c>
      <c r="N67" s="3">
        <v>0</v>
      </c>
      <c r="O67" s="3">
        <v>0</v>
      </c>
      <c r="P67" s="3">
        <f t="shared" si="7"/>
        <v>0</v>
      </c>
      <c r="Q67" s="13">
        <f>2+P67</f>
        <v>2</v>
      </c>
      <c r="R67" s="1"/>
      <c r="S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2.75">
      <c r="A68" s="10" t="s">
        <v>27</v>
      </c>
      <c r="B68" s="3">
        <f>COUNT(Tabelle1!D30:AG30)</f>
        <v>20</v>
      </c>
      <c r="C68" s="3">
        <f>COUNT(Tabelle1!AD30)</f>
        <v>1</v>
      </c>
      <c r="D68" s="3">
        <f>COUNT(Tabelle1!AE30:AG30)</f>
        <v>3</v>
      </c>
      <c r="E68" s="3">
        <f t="shared" si="6"/>
        <v>24</v>
      </c>
      <c r="F68" s="13">
        <f>45+E68</f>
        <v>69</v>
      </c>
      <c r="G68" s="1"/>
      <c r="H68" s="8"/>
      <c r="I68" s="1"/>
      <c r="J68" s="32" t="s">
        <v>21</v>
      </c>
      <c r="K68" s="33"/>
      <c r="L68" s="33"/>
      <c r="M68" s="3">
        <v>1</v>
      </c>
      <c r="N68" s="3">
        <v>0</v>
      </c>
      <c r="O68" s="3">
        <v>0</v>
      </c>
      <c r="P68" s="3">
        <f t="shared" si="7"/>
        <v>1</v>
      </c>
      <c r="Q68" s="13">
        <f>0+P68</f>
        <v>1</v>
      </c>
      <c r="R68" s="1"/>
      <c r="S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2.75">
      <c r="A69" s="10" t="s">
        <v>14</v>
      </c>
      <c r="B69" s="3">
        <f>COUNT(Tabelle1!D16:AG16)</f>
        <v>6</v>
      </c>
      <c r="C69" s="3">
        <f>COUNT(Tabelle1!AD16)</f>
        <v>0</v>
      </c>
      <c r="D69" s="3">
        <f>COUNT(Tabelle1!AE16:AG16)</f>
        <v>1</v>
      </c>
      <c r="E69" s="3">
        <f t="shared" si="6"/>
        <v>7</v>
      </c>
      <c r="F69" s="13">
        <f>63+E69</f>
        <v>70</v>
      </c>
      <c r="G69" s="1"/>
      <c r="H69" s="8"/>
      <c r="I69" s="1"/>
      <c r="J69" s="32" t="s">
        <v>29</v>
      </c>
      <c r="K69" s="33"/>
      <c r="L69" s="33"/>
      <c r="M69" s="3">
        <v>0</v>
      </c>
      <c r="N69" s="3">
        <v>0</v>
      </c>
      <c r="O69" s="3">
        <v>1</v>
      </c>
      <c r="P69" s="3">
        <f t="shared" si="7"/>
        <v>1</v>
      </c>
      <c r="Q69" s="13">
        <f>4+P69</f>
        <v>5</v>
      </c>
      <c r="R69" s="1"/>
      <c r="S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2.75">
      <c r="A70" s="10" t="s">
        <v>8</v>
      </c>
      <c r="B70" s="3">
        <f>COUNT(Tabelle1!D7:AG7)</f>
        <v>15</v>
      </c>
      <c r="C70" s="3">
        <f>COUNT(Tabelle1!AD7)</f>
        <v>0</v>
      </c>
      <c r="D70" s="3">
        <f>COUNT(Tabelle1!AE7:AG7)</f>
        <v>1</v>
      </c>
      <c r="E70" s="3">
        <f t="shared" si="6"/>
        <v>16</v>
      </c>
      <c r="F70" s="13">
        <f>26+E70</f>
        <v>42</v>
      </c>
      <c r="G70" s="1"/>
      <c r="H70" s="8"/>
      <c r="I70" s="1"/>
      <c r="J70" s="32" t="s">
        <v>9</v>
      </c>
      <c r="K70" s="33"/>
      <c r="L70" s="33"/>
      <c r="M70" s="3">
        <v>0</v>
      </c>
      <c r="N70" s="3">
        <v>0</v>
      </c>
      <c r="O70" s="3">
        <v>0</v>
      </c>
      <c r="P70" s="3">
        <f t="shared" si="7"/>
        <v>0</v>
      </c>
      <c r="Q70" s="13">
        <f>44+P70</f>
        <v>44</v>
      </c>
      <c r="R70" s="1"/>
      <c r="S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2.75">
      <c r="A71" s="10" t="s">
        <v>11</v>
      </c>
      <c r="B71" s="3">
        <f>COUNT(Tabelle1!D10:AG10)</f>
        <v>17</v>
      </c>
      <c r="C71" s="3">
        <f>COUNT(Tabelle1!AD10)</f>
        <v>0</v>
      </c>
      <c r="D71" s="3">
        <f>COUNT(Tabelle1!AE10:AG10)</f>
        <v>3</v>
      </c>
      <c r="E71" s="3">
        <f t="shared" si="6"/>
        <v>20</v>
      </c>
      <c r="F71" s="13">
        <f>149+E71</f>
        <v>169</v>
      </c>
      <c r="G71" s="1"/>
      <c r="H71" s="8"/>
      <c r="I71" s="1"/>
      <c r="J71" s="32" t="s">
        <v>22</v>
      </c>
      <c r="K71" s="33"/>
      <c r="L71" s="33"/>
      <c r="M71" s="3">
        <v>4</v>
      </c>
      <c r="N71" s="3">
        <v>0</v>
      </c>
      <c r="O71" s="3">
        <v>0</v>
      </c>
      <c r="P71" s="3">
        <f t="shared" si="7"/>
        <v>4</v>
      </c>
      <c r="Q71" s="13">
        <f>9+P71</f>
        <v>13</v>
      </c>
      <c r="R71" s="1"/>
      <c r="S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2.75">
      <c r="A72" s="52" t="s">
        <v>23</v>
      </c>
      <c r="B72" s="3">
        <f>COUNT(Tabelle1!D26:AG26)</f>
        <v>27</v>
      </c>
      <c r="C72" s="3">
        <f>COUNT(Tabelle1!AD26)</f>
        <v>1</v>
      </c>
      <c r="D72" s="3">
        <f>COUNT(Tabelle1!AE26:AG26)</f>
        <v>3</v>
      </c>
      <c r="E72" s="3">
        <f t="shared" si="6"/>
        <v>31</v>
      </c>
      <c r="F72" s="13">
        <f>35+E72</f>
        <v>66</v>
      </c>
      <c r="G72" s="1"/>
      <c r="H72" s="8"/>
      <c r="I72" s="1"/>
      <c r="J72" s="32" t="s">
        <v>28</v>
      </c>
      <c r="K72" s="33"/>
      <c r="L72" s="33"/>
      <c r="M72" s="3">
        <v>0</v>
      </c>
      <c r="N72" s="3">
        <v>0</v>
      </c>
      <c r="O72" s="3">
        <v>0</v>
      </c>
      <c r="P72" s="3">
        <f t="shared" si="7"/>
        <v>0</v>
      </c>
      <c r="Q72" s="13">
        <f>15+P72</f>
        <v>15</v>
      </c>
      <c r="R72" s="1"/>
      <c r="S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2.75">
      <c r="A73" s="10" t="s">
        <v>28</v>
      </c>
      <c r="B73" s="3">
        <f>COUNT(Tabelle1!D31:AG31)</f>
        <v>9</v>
      </c>
      <c r="C73" s="3">
        <f>COUNT(Tabelle1!AD31)</f>
        <v>1</v>
      </c>
      <c r="D73" s="3">
        <f>COUNT(Tabelle1!AE31:AG31)</f>
        <v>1</v>
      </c>
      <c r="E73" s="3">
        <f t="shared" si="6"/>
        <v>11</v>
      </c>
      <c r="F73" s="13">
        <f>194+E73</f>
        <v>205</v>
      </c>
      <c r="G73" s="1"/>
      <c r="H73" s="8"/>
      <c r="I73" s="1"/>
      <c r="J73" s="32" t="s">
        <v>11</v>
      </c>
      <c r="K73" s="33"/>
      <c r="L73" s="33"/>
      <c r="M73" s="3">
        <v>0</v>
      </c>
      <c r="N73" s="3">
        <v>0</v>
      </c>
      <c r="O73" s="3">
        <v>0</v>
      </c>
      <c r="P73" s="3">
        <f t="shared" si="7"/>
        <v>0</v>
      </c>
      <c r="Q73" s="13">
        <f>6+P73</f>
        <v>6</v>
      </c>
      <c r="R73" s="1"/>
      <c r="S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2.75">
      <c r="A74" s="10" t="s">
        <v>19</v>
      </c>
      <c r="B74" s="3">
        <f>COUNT(Tabelle1!D21:AG21)</f>
        <v>2</v>
      </c>
      <c r="C74" s="3">
        <f>COUNT(Tabelle1!AD21)</f>
        <v>0</v>
      </c>
      <c r="D74" s="3">
        <f>COUNT(Tabelle1!AE21:AG21)</f>
        <v>0</v>
      </c>
      <c r="E74" s="3">
        <f t="shared" si="6"/>
        <v>2</v>
      </c>
      <c r="F74" s="13">
        <f>42+E74</f>
        <v>44</v>
      </c>
      <c r="G74" s="1"/>
      <c r="H74" s="8"/>
      <c r="I74" s="1"/>
      <c r="J74" s="56" t="s">
        <v>59</v>
      </c>
      <c r="K74" s="57"/>
      <c r="L74" s="57"/>
      <c r="M74" s="3">
        <v>0</v>
      </c>
      <c r="N74" s="3">
        <v>0</v>
      </c>
      <c r="O74" s="3">
        <v>7</v>
      </c>
      <c r="P74" s="3">
        <f t="shared" si="7"/>
        <v>7</v>
      </c>
      <c r="Q74" s="13">
        <f>0+P74</f>
        <v>7</v>
      </c>
      <c r="R74" s="1"/>
      <c r="S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2.75">
      <c r="A75" s="10" t="s">
        <v>20</v>
      </c>
      <c r="B75" s="3">
        <f>COUNT(Tabelle1!D22:AG22)</f>
        <v>6</v>
      </c>
      <c r="C75" s="3">
        <f>COUNT(Tabelle1!AD22)</f>
        <v>1</v>
      </c>
      <c r="D75" s="3">
        <f>COUNT(Tabelle1!AE22:AG22)</f>
        <v>0</v>
      </c>
      <c r="E75" s="3">
        <f t="shared" si="6"/>
        <v>7</v>
      </c>
      <c r="F75" s="13">
        <f>103+E75</f>
        <v>110</v>
      </c>
      <c r="G75" s="1"/>
      <c r="H75" s="8"/>
      <c r="I75" s="1"/>
      <c r="J75" s="32" t="s">
        <v>58</v>
      </c>
      <c r="K75" s="33"/>
      <c r="L75" s="33"/>
      <c r="M75" s="3">
        <v>1</v>
      </c>
      <c r="N75" s="3">
        <v>0</v>
      </c>
      <c r="O75" s="3">
        <v>0</v>
      </c>
      <c r="P75" s="3">
        <f t="shared" si="7"/>
        <v>1</v>
      </c>
      <c r="Q75" s="13">
        <f>0+P75</f>
        <v>1</v>
      </c>
      <c r="R75" s="1"/>
      <c r="S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2.75">
      <c r="A76" s="10" t="s">
        <v>21</v>
      </c>
      <c r="B76" s="3">
        <f>COUNT(Tabelle1!D24:AG24)</f>
        <v>9</v>
      </c>
      <c r="C76" s="3">
        <f>COUNT(Tabelle1!AD24)</f>
        <v>0</v>
      </c>
      <c r="D76" s="3">
        <f>COUNT(Tabelle1!AE24:AG24)</f>
        <v>0</v>
      </c>
      <c r="E76" s="3">
        <f t="shared" si="6"/>
        <v>9</v>
      </c>
      <c r="F76" s="13">
        <f>36+E76</f>
        <v>45</v>
      </c>
      <c r="G76" s="1"/>
      <c r="H76" s="8"/>
      <c r="I76" s="1"/>
      <c r="J76" s="32" t="s">
        <v>24</v>
      </c>
      <c r="K76" s="33"/>
      <c r="L76" s="33"/>
      <c r="M76" s="3">
        <v>1</v>
      </c>
      <c r="N76" s="3">
        <v>0</v>
      </c>
      <c r="O76" s="3">
        <v>0</v>
      </c>
      <c r="P76" s="3">
        <f t="shared" si="7"/>
        <v>1</v>
      </c>
      <c r="Q76" s="13">
        <f>2+P76</f>
        <v>3</v>
      </c>
      <c r="R76" s="1"/>
      <c r="S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2.75">
      <c r="A77" s="10" t="s">
        <v>22</v>
      </c>
      <c r="B77" s="3">
        <f>COUNT(Tabelle1!D25:AG25)</f>
        <v>18</v>
      </c>
      <c r="C77" s="3">
        <f>COUNT(Tabelle1!AD25)</f>
        <v>1</v>
      </c>
      <c r="D77" s="3">
        <f>COUNT(Tabelle1!AE25:AG25)</f>
        <v>2</v>
      </c>
      <c r="E77" s="3">
        <f t="shared" si="6"/>
        <v>21</v>
      </c>
      <c r="F77" s="13">
        <f>64+E77</f>
        <v>85</v>
      </c>
      <c r="G77" s="1"/>
      <c r="H77" s="8"/>
      <c r="I77" s="1"/>
      <c r="J77" s="32" t="s">
        <v>25</v>
      </c>
      <c r="K77" s="33"/>
      <c r="L77" s="33"/>
      <c r="M77" s="3">
        <v>1</v>
      </c>
      <c r="N77" s="3">
        <v>0</v>
      </c>
      <c r="O77" s="3">
        <v>0</v>
      </c>
      <c r="P77" s="3">
        <f t="shared" si="7"/>
        <v>1</v>
      </c>
      <c r="Q77" s="13">
        <f>1+P77</f>
        <v>2</v>
      </c>
      <c r="R77" s="1"/>
      <c r="S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2.75">
      <c r="A78" s="10" t="s">
        <v>18</v>
      </c>
      <c r="B78" s="3">
        <f>COUNT(Tabelle1!D20:AG20)</f>
        <v>5</v>
      </c>
      <c r="C78" s="3">
        <f>COUNT(Tabelle1!AD20)</f>
        <v>1</v>
      </c>
      <c r="D78" s="3">
        <f>COUNT(Tabelle1!AE20:AG20)</f>
        <v>0</v>
      </c>
      <c r="E78" s="3">
        <f t="shared" si="6"/>
        <v>6</v>
      </c>
      <c r="F78" s="13">
        <f>32+E78</f>
        <v>38</v>
      </c>
      <c r="G78" s="1"/>
      <c r="H78" s="8"/>
      <c r="I78" s="1"/>
      <c r="J78" s="32" t="s">
        <v>12</v>
      </c>
      <c r="K78" s="33"/>
      <c r="L78" s="33"/>
      <c r="M78" s="3">
        <v>0</v>
      </c>
      <c r="N78" s="3">
        <v>0</v>
      </c>
      <c r="O78" s="3">
        <v>0</v>
      </c>
      <c r="P78" s="3">
        <f t="shared" si="7"/>
        <v>0</v>
      </c>
      <c r="Q78" s="13">
        <f>58+P78</f>
        <v>58</v>
      </c>
      <c r="R78" s="1"/>
      <c r="S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2.75">
      <c r="A79" s="10" t="s">
        <v>29</v>
      </c>
      <c r="B79" s="3">
        <f>COUNT(Tabelle1!D32:AG32)</f>
        <v>8</v>
      </c>
      <c r="C79" s="3">
        <f>COUNT(Tabelle1!AD32)</f>
        <v>1</v>
      </c>
      <c r="D79" s="3">
        <f>COUNT(Tabelle1!AE32:AG32)</f>
        <v>1</v>
      </c>
      <c r="E79" s="3">
        <f t="shared" si="6"/>
        <v>10</v>
      </c>
      <c r="F79" s="13">
        <f>20+E79</f>
        <v>30</v>
      </c>
      <c r="G79" s="1"/>
      <c r="H79" s="8"/>
      <c r="I79" s="1"/>
      <c r="J79" s="32" t="s">
        <v>14</v>
      </c>
      <c r="K79" s="33"/>
      <c r="L79" s="33"/>
      <c r="M79" s="3">
        <v>1</v>
      </c>
      <c r="N79" s="3">
        <v>0</v>
      </c>
      <c r="O79" s="3">
        <v>0</v>
      </c>
      <c r="P79" s="3">
        <f t="shared" si="7"/>
        <v>1</v>
      </c>
      <c r="Q79" s="13">
        <f>4+P79</f>
        <v>5</v>
      </c>
      <c r="S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2.75">
      <c r="A80" s="10" t="s">
        <v>78</v>
      </c>
      <c r="B80" s="3">
        <f>COUNT(Tabelle1!D23:AG23)</f>
        <v>11</v>
      </c>
      <c r="C80" s="3">
        <f>COUNT(Tabelle1!AD23)</f>
        <v>0</v>
      </c>
      <c r="D80" s="3">
        <f>COUNT(Tabelle1!AE23:AG23)</f>
        <v>1</v>
      </c>
      <c r="E80" s="3">
        <f t="shared" si="6"/>
        <v>12</v>
      </c>
      <c r="F80" s="13">
        <f>7+E80</f>
        <v>19</v>
      </c>
      <c r="G80" s="1"/>
      <c r="H80" s="8"/>
      <c r="I80" s="1"/>
      <c r="J80" s="32" t="s">
        <v>27</v>
      </c>
      <c r="K80" s="33"/>
      <c r="L80" s="33"/>
      <c r="M80" s="3">
        <v>2</v>
      </c>
      <c r="N80" s="3">
        <v>0</v>
      </c>
      <c r="O80" s="3">
        <v>1</v>
      </c>
      <c r="P80" s="3">
        <f t="shared" si="7"/>
        <v>3</v>
      </c>
      <c r="Q80" s="13">
        <f>1+P80</f>
        <v>4</v>
      </c>
      <c r="R80" s="1"/>
      <c r="S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2.75">
      <c r="A81" s="10" t="s">
        <v>26</v>
      </c>
      <c r="B81" s="3">
        <f>COUNT(Tabelle1!D29:AG29)</f>
        <v>5</v>
      </c>
      <c r="C81" s="3">
        <f>COUNT(Tabelle1!AD29)</f>
        <v>0</v>
      </c>
      <c r="D81" s="3">
        <f>COUNT(Tabelle1!AE29:AG29)</f>
        <v>2</v>
      </c>
      <c r="E81" s="3">
        <f t="shared" si="6"/>
        <v>7</v>
      </c>
      <c r="F81" s="13">
        <f>17+E81</f>
        <v>24</v>
      </c>
      <c r="G81" s="1"/>
      <c r="H81" s="8"/>
      <c r="I81" s="1"/>
      <c r="J81" s="32" t="s">
        <v>8</v>
      </c>
      <c r="K81" s="33"/>
      <c r="L81" s="33"/>
      <c r="M81" s="3">
        <v>1</v>
      </c>
      <c r="N81" s="3">
        <v>0</v>
      </c>
      <c r="O81" s="3">
        <v>0</v>
      </c>
      <c r="P81" s="3">
        <f t="shared" si="7"/>
        <v>1</v>
      </c>
      <c r="Q81" s="13">
        <f>1+P81</f>
        <v>2</v>
      </c>
      <c r="R81" s="1"/>
      <c r="S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2.75" customHeight="1">
      <c r="A82" s="10" t="s">
        <v>12</v>
      </c>
      <c r="B82" s="3">
        <f>COUNT(Tabelle1!D12:AG12)</f>
        <v>0</v>
      </c>
      <c r="C82" s="3">
        <f>COUNT(Tabelle1!AD12)</f>
        <v>0</v>
      </c>
      <c r="D82" s="3">
        <f>COUNT(Tabelle1!AE12:AG12)</f>
        <v>0</v>
      </c>
      <c r="E82" s="3">
        <f t="shared" si="6"/>
        <v>0</v>
      </c>
      <c r="F82" s="13">
        <f>118+E82</f>
        <v>118</v>
      </c>
      <c r="G82" s="1"/>
      <c r="H82" s="8"/>
      <c r="I82" s="1"/>
      <c r="J82" s="32" t="s">
        <v>15</v>
      </c>
      <c r="K82" s="33"/>
      <c r="L82" s="33"/>
      <c r="M82" s="3">
        <v>0</v>
      </c>
      <c r="N82" s="3">
        <v>0</v>
      </c>
      <c r="O82" s="3">
        <v>0</v>
      </c>
      <c r="P82" s="3">
        <f t="shared" si="7"/>
        <v>0</v>
      </c>
      <c r="Q82" s="13">
        <f>0+P82</f>
        <v>0</v>
      </c>
      <c r="R82" s="1"/>
      <c r="S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2.75">
      <c r="A83" s="10" t="s">
        <v>59</v>
      </c>
      <c r="B83" s="3">
        <f>COUNT(Tabelle1!D14:AG14)</f>
        <v>5</v>
      </c>
      <c r="C83" s="3">
        <f>COUNT(Tabelle1!AD14)</f>
        <v>0</v>
      </c>
      <c r="D83" s="3">
        <f>COUNT(Tabelle1!AE14:AG14)</f>
        <v>3</v>
      </c>
      <c r="E83" s="3">
        <f t="shared" si="6"/>
        <v>8</v>
      </c>
      <c r="F83" s="13">
        <f>0+E83</f>
        <v>8</v>
      </c>
      <c r="G83" s="1"/>
      <c r="H83" s="8"/>
      <c r="I83" s="1"/>
      <c r="J83" s="32" t="s">
        <v>16</v>
      </c>
      <c r="K83" s="33"/>
      <c r="L83" s="33"/>
      <c r="M83" s="3">
        <v>0</v>
      </c>
      <c r="N83" s="3">
        <v>0</v>
      </c>
      <c r="O83" s="3">
        <v>0</v>
      </c>
      <c r="P83" s="3">
        <f t="shared" si="7"/>
        <v>0</v>
      </c>
      <c r="Q83" s="13">
        <f>0+P83</f>
        <v>0</v>
      </c>
      <c r="R83" s="1"/>
      <c r="S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2.75">
      <c r="A84" s="10" t="s">
        <v>16</v>
      </c>
      <c r="B84" s="3">
        <f>COUNT(Tabelle1!D18:AG18)</f>
        <v>2</v>
      </c>
      <c r="C84" s="3">
        <f>COUNT(Tabelle1!AD18)</f>
        <v>0</v>
      </c>
      <c r="D84" s="3">
        <f>COUNT(Tabelle1!AE18:AG18)</f>
        <v>2</v>
      </c>
      <c r="E84" s="3">
        <f t="shared" si="6"/>
        <v>4</v>
      </c>
      <c r="F84" s="13">
        <f>10+E84</f>
        <v>14</v>
      </c>
      <c r="G84" s="1"/>
      <c r="H84" s="8"/>
      <c r="I84" s="1"/>
      <c r="J84" s="32" t="s">
        <v>17</v>
      </c>
      <c r="K84" s="33"/>
      <c r="L84" s="33"/>
      <c r="M84" s="3">
        <v>2</v>
      </c>
      <c r="N84" s="3">
        <v>0</v>
      </c>
      <c r="O84" s="3">
        <v>0</v>
      </c>
      <c r="P84" s="3">
        <f t="shared" si="7"/>
        <v>2</v>
      </c>
      <c r="Q84" s="13">
        <f>4+P84</f>
        <v>6</v>
      </c>
      <c r="R84" s="1"/>
      <c r="S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2.75">
      <c r="A85" s="10" t="s">
        <v>60</v>
      </c>
      <c r="B85" s="3">
        <f>COUNT(Tabelle1!D15:AG15)</f>
        <v>6</v>
      </c>
      <c r="C85" s="3">
        <f>COUNT(Tabelle1!AD15)</f>
        <v>0</v>
      </c>
      <c r="D85" s="3">
        <f>COUNT(Tabelle1!AE15:AG15)</f>
        <v>3</v>
      </c>
      <c r="E85" s="3">
        <f t="shared" si="6"/>
        <v>9</v>
      </c>
      <c r="F85" s="13">
        <f>20+E85</f>
        <v>29</v>
      </c>
      <c r="G85" s="1"/>
      <c r="H85" s="8"/>
      <c r="I85" s="1"/>
      <c r="J85" s="32" t="s">
        <v>18</v>
      </c>
      <c r="K85" s="33"/>
      <c r="L85" s="33"/>
      <c r="M85" s="3">
        <v>0</v>
      </c>
      <c r="N85" s="3">
        <v>0</v>
      </c>
      <c r="O85" s="3">
        <v>0</v>
      </c>
      <c r="P85" s="3">
        <f t="shared" si="7"/>
        <v>0</v>
      </c>
      <c r="Q85" s="13">
        <f>0+P85</f>
        <v>0</v>
      </c>
      <c r="R85" s="1"/>
      <c r="S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2.75">
      <c r="A86" s="53" t="s">
        <v>17</v>
      </c>
      <c r="B86" s="3">
        <f>COUNT(Tabelle1!D19:AG19)</f>
        <v>25</v>
      </c>
      <c r="C86" s="3">
        <f>COUNT(Tabelle1!AD19)</f>
        <v>0</v>
      </c>
      <c r="D86" s="3">
        <f>COUNT(Tabelle1!AE19:AG19)</f>
        <v>2</v>
      </c>
      <c r="E86" s="3">
        <f t="shared" si="6"/>
        <v>27</v>
      </c>
      <c r="F86" s="13">
        <f>24+E86</f>
        <v>51</v>
      </c>
      <c r="G86" s="1"/>
      <c r="H86" s="8"/>
      <c r="I86" s="1"/>
      <c r="J86" s="32" t="s">
        <v>19</v>
      </c>
      <c r="K86" s="33"/>
      <c r="L86" s="33"/>
      <c r="M86" s="3">
        <v>0</v>
      </c>
      <c r="N86" s="3">
        <v>0</v>
      </c>
      <c r="O86" s="3">
        <v>0</v>
      </c>
      <c r="P86" s="3">
        <f t="shared" si="7"/>
        <v>0</v>
      </c>
      <c r="Q86" s="13">
        <f>0+P86</f>
        <v>0</v>
      </c>
      <c r="R86" s="1"/>
      <c r="S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2.75">
      <c r="A87" s="10" t="s">
        <v>50</v>
      </c>
      <c r="B87" s="3">
        <f>COUNT(Tabelle1!D6:AG6)</f>
        <v>17</v>
      </c>
      <c r="C87" s="3">
        <f>COUNT(Tabelle1!AD6)</f>
        <v>0</v>
      </c>
      <c r="D87" s="3">
        <f>COUNT(Tabelle1!AE6:AG6)</f>
        <v>2</v>
      </c>
      <c r="E87" s="3">
        <f aca="true" t="shared" si="8" ref="E87:E94">SUM(B87:D87)</f>
        <v>19</v>
      </c>
      <c r="F87" s="13">
        <f>16+E87</f>
        <v>35</v>
      </c>
      <c r="G87" s="1"/>
      <c r="H87" s="8"/>
      <c r="I87" s="1"/>
      <c r="J87" s="32" t="s">
        <v>78</v>
      </c>
      <c r="K87" s="33"/>
      <c r="L87" s="33"/>
      <c r="M87" s="3">
        <v>5</v>
      </c>
      <c r="N87" s="3">
        <v>0</v>
      </c>
      <c r="O87" s="3">
        <v>0</v>
      </c>
      <c r="P87" s="3">
        <f t="shared" si="7"/>
        <v>5</v>
      </c>
      <c r="Q87" s="13">
        <f>3+P87</f>
        <v>8</v>
      </c>
      <c r="R87" s="1"/>
      <c r="S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2.75">
      <c r="A88" s="10" t="s">
        <v>58</v>
      </c>
      <c r="B88" s="3">
        <f>COUNT(Tabelle1!D11:AG11)</f>
        <v>11</v>
      </c>
      <c r="C88" s="3">
        <f>COUNT(Tabelle1!AD11)</f>
        <v>0</v>
      </c>
      <c r="D88" s="3">
        <f>COUNT(Tabelle1!AE11:AG11)</f>
        <v>3</v>
      </c>
      <c r="E88" s="3">
        <f t="shared" si="8"/>
        <v>14</v>
      </c>
      <c r="F88" s="13">
        <f>0+E88</f>
        <v>14</v>
      </c>
      <c r="G88" s="1"/>
      <c r="H88" s="8"/>
      <c r="I88" s="1"/>
      <c r="J88" s="32" t="s">
        <v>53</v>
      </c>
      <c r="K88" s="33"/>
      <c r="L88" s="33"/>
      <c r="M88" s="3">
        <v>0</v>
      </c>
      <c r="N88" s="3">
        <v>0</v>
      </c>
      <c r="O88" s="3">
        <v>0</v>
      </c>
      <c r="P88" s="3">
        <f aca="true" t="shared" si="9" ref="P88:P96">SUM(M88:O88)</f>
        <v>0</v>
      </c>
      <c r="Q88" s="13">
        <f>7+P88</f>
        <v>7</v>
      </c>
      <c r="R88" s="1"/>
      <c r="S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12.75">
      <c r="A89" s="10" t="s">
        <v>52</v>
      </c>
      <c r="B89" s="3">
        <f>COUNT(Tabelle1!D33:AG33)</f>
        <v>13</v>
      </c>
      <c r="C89" s="3">
        <f>COUNT(Tabelle1!AD33)</f>
        <v>0</v>
      </c>
      <c r="D89" s="3">
        <f>COUNT(Tabelle1!AE33:AG33)</f>
        <v>0</v>
      </c>
      <c r="E89" s="3">
        <f t="shared" si="8"/>
        <v>13</v>
      </c>
      <c r="F89" s="13">
        <f>1+E89</f>
        <v>14</v>
      </c>
      <c r="G89" s="1"/>
      <c r="H89" s="8"/>
      <c r="I89" s="1"/>
      <c r="J89" s="32" t="s">
        <v>50</v>
      </c>
      <c r="K89" s="33"/>
      <c r="L89" s="33"/>
      <c r="M89" s="3">
        <v>1</v>
      </c>
      <c r="N89" s="3">
        <v>0</v>
      </c>
      <c r="O89" s="3">
        <v>1</v>
      </c>
      <c r="P89" s="3">
        <f t="shared" si="9"/>
        <v>2</v>
      </c>
      <c r="Q89" s="13">
        <f>1+P89</f>
        <v>3</v>
      </c>
      <c r="R89" s="1"/>
      <c r="S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2.75">
      <c r="A90" s="10" t="s">
        <v>65</v>
      </c>
      <c r="B90" s="3">
        <f>COUNT(Tabelle1!D34:AG34)</f>
        <v>1</v>
      </c>
      <c r="C90" s="3">
        <f>COUNT(Tabelle1!AD34)</f>
        <v>0</v>
      </c>
      <c r="D90" s="3">
        <f>COUNT(Tabelle1!AE34:AG34)</f>
        <v>0</v>
      </c>
      <c r="E90" s="3">
        <f t="shared" si="8"/>
        <v>1</v>
      </c>
      <c r="F90" s="13">
        <f>0+E90</f>
        <v>1</v>
      </c>
      <c r="G90" s="1"/>
      <c r="H90" s="8"/>
      <c r="I90" s="1"/>
      <c r="J90" s="32" t="s">
        <v>55</v>
      </c>
      <c r="K90" s="33"/>
      <c r="L90" s="33"/>
      <c r="M90" s="3">
        <v>0</v>
      </c>
      <c r="N90" s="3">
        <v>0</v>
      </c>
      <c r="O90" s="3">
        <v>1</v>
      </c>
      <c r="P90" s="3">
        <f t="shared" si="9"/>
        <v>1</v>
      </c>
      <c r="Q90" s="13">
        <f>1+P90</f>
        <v>2</v>
      </c>
      <c r="R90" s="1"/>
      <c r="S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12.75">
      <c r="A91" s="10" t="s">
        <v>64</v>
      </c>
      <c r="B91" s="3">
        <f>COUNT(Tabelle1!D35:AG35)</f>
        <v>2</v>
      </c>
      <c r="C91" s="3">
        <f>COUNT(Tabelle1!AD35)</f>
        <v>0</v>
      </c>
      <c r="D91" s="3">
        <f>COUNT(Tabelle1!AE35:AG35)</f>
        <v>0</v>
      </c>
      <c r="E91" s="3">
        <f t="shared" si="8"/>
        <v>2</v>
      </c>
      <c r="F91" s="13">
        <f>0+E91</f>
        <v>2</v>
      </c>
      <c r="G91" s="1"/>
      <c r="H91" s="8"/>
      <c r="I91" s="1"/>
      <c r="J91" s="32" t="s">
        <v>67</v>
      </c>
      <c r="K91" s="33"/>
      <c r="L91" s="33"/>
      <c r="M91" s="3">
        <v>0</v>
      </c>
      <c r="N91" s="3">
        <v>0</v>
      </c>
      <c r="O91" s="3">
        <v>0</v>
      </c>
      <c r="P91" s="3">
        <f t="shared" si="9"/>
        <v>0</v>
      </c>
      <c r="Q91" s="13">
        <f aca="true" t="shared" si="10" ref="Q91:Q96">0+P91</f>
        <v>0</v>
      </c>
      <c r="R91" s="1"/>
      <c r="S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2.75">
      <c r="A92" s="10" t="s">
        <v>53</v>
      </c>
      <c r="B92" s="3">
        <f>COUNT(Tabelle1!D36:AG36)</f>
        <v>0</v>
      </c>
      <c r="C92" s="3">
        <f>COUNT(Tabelle1!AD36)</f>
        <v>0</v>
      </c>
      <c r="D92" s="3">
        <f>COUNT(Tabelle1!AE36:AG36)</f>
        <v>0</v>
      </c>
      <c r="E92" s="3">
        <f t="shared" si="8"/>
        <v>0</v>
      </c>
      <c r="F92" s="13">
        <f>3+E92</f>
        <v>3</v>
      </c>
      <c r="G92" s="1"/>
      <c r="H92" s="8"/>
      <c r="I92" s="1"/>
      <c r="J92" s="32" t="s">
        <v>68</v>
      </c>
      <c r="K92" s="33"/>
      <c r="L92" s="33"/>
      <c r="M92" s="3">
        <v>1</v>
      </c>
      <c r="N92" s="3">
        <v>0</v>
      </c>
      <c r="O92" s="3">
        <v>0</v>
      </c>
      <c r="P92" s="3">
        <f t="shared" si="9"/>
        <v>1</v>
      </c>
      <c r="Q92" s="13">
        <f t="shared" si="10"/>
        <v>1</v>
      </c>
      <c r="R92" s="1"/>
      <c r="S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2.75">
      <c r="A93" s="10" t="s">
        <v>54</v>
      </c>
      <c r="B93" s="3">
        <f>COUNT(Tabelle1!D37:AG37)</f>
        <v>0</v>
      </c>
      <c r="C93" s="3">
        <f>COUNT(Tabelle1!AD37)</f>
        <v>0</v>
      </c>
      <c r="D93" s="3">
        <f>COUNT(Tabelle1!AE37:AG37)</f>
        <v>0</v>
      </c>
      <c r="E93" s="3">
        <f t="shared" si="8"/>
        <v>0</v>
      </c>
      <c r="F93" s="13">
        <f>1+E93</f>
        <v>1</v>
      </c>
      <c r="G93" s="1"/>
      <c r="H93" s="8"/>
      <c r="I93" s="1"/>
      <c r="J93" s="32" t="s">
        <v>69</v>
      </c>
      <c r="K93" s="33"/>
      <c r="L93" s="33"/>
      <c r="M93" s="3">
        <v>0</v>
      </c>
      <c r="N93" s="3">
        <v>0</v>
      </c>
      <c r="O93" s="3">
        <v>0</v>
      </c>
      <c r="P93" s="3">
        <f t="shared" si="9"/>
        <v>0</v>
      </c>
      <c r="Q93" s="13">
        <f t="shared" si="10"/>
        <v>0</v>
      </c>
      <c r="R93" s="1"/>
      <c r="S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2.75">
      <c r="A94" s="10" t="s">
        <v>55</v>
      </c>
      <c r="B94" s="3">
        <f>COUNT(Tabelle1!D38:AG38)</f>
        <v>1</v>
      </c>
      <c r="C94" s="3">
        <f>COUNT(Tabelle1!AD38)</f>
        <v>0</v>
      </c>
      <c r="D94" s="3">
        <f>COUNT(Tabelle1!AE38:AG38)</f>
        <v>1</v>
      </c>
      <c r="E94" s="3">
        <f t="shared" si="8"/>
        <v>2</v>
      </c>
      <c r="F94" s="13">
        <f>1+E94</f>
        <v>3</v>
      </c>
      <c r="G94" s="1"/>
      <c r="H94" s="1"/>
      <c r="I94" s="1"/>
      <c r="J94" s="32" t="s">
        <v>70</v>
      </c>
      <c r="K94" s="33"/>
      <c r="L94" s="33"/>
      <c r="M94" s="3">
        <v>1</v>
      </c>
      <c r="N94" s="3">
        <v>0</v>
      </c>
      <c r="O94" s="3">
        <v>0</v>
      </c>
      <c r="P94" s="3">
        <f t="shared" si="9"/>
        <v>1</v>
      </c>
      <c r="Q94" s="13">
        <f t="shared" si="10"/>
        <v>1</v>
      </c>
      <c r="R94" s="1"/>
      <c r="S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2.75">
      <c r="A95" s="10" t="s">
        <v>56</v>
      </c>
      <c r="B95" s="3">
        <f>COUNT(Tabelle1!D39:AG39)</f>
        <v>0</v>
      </c>
      <c r="C95" s="3">
        <f>COUNT(Tabelle1!AD39)</f>
        <v>0</v>
      </c>
      <c r="D95" s="3">
        <f>COUNT(Tabelle1!AE39:AG39)</f>
        <v>0</v>
      </c>
      <c r="E95" s="3">
        <f aca="true" t="shared" si="11" ref="E95:E107">SUM(B95:D95)</f>
        <v>0</v>
      </c>
      <c r="F95" s="13">
        <f>1+E95</f>
        <v>1</v>
      </c>
      <c r="G95" s="1"/>
      <c r="H95" s="1"/>
      <c r="I95" s="1"/>
      <c r="J95" s="56" t="s">
        <v>52</v>
      </c>
      <c r="K95" s="57"/>
      <c r="L95" s="57"/>
      <c r="M95" s="3">
        <v>6</v>
      </c>
      <c r="N95" s="3">
        <v>0</v>
      </c>
      <c r="O95" s="3">
        <v>0</v>
      </c>
      <c r="P95" s="3">
        <f t="shared" si="9"/>
        <v>6</v>
      </c>
      <c r="Q95" s="13">
        <f t="shared" si="10"/>
        <v>6</v>
      </c>
      <c r="R95" s="1"/>
      <c r="S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3.5" thickBot="1">
      <c r="A96" s="10" t="s">
        <v>57</v>
      </c>
      <c r="B96" s="3">
        <f>COUNT(Tabelle1!D40:AG40)</f>
        <v>10</v>
      </c>
      <c r="C96" s="3">
        <f>COUNT(Tabelle1!AD40)</f>
        <v>1</v>
      </c>
      <c r="D96" s="3">
        <f>COUNT(Tabelle1!AE40:AG40)</f>
        <v>1</v>
      </c>
      <c r="E96" s="3">
        <f t="shared" si="11"/>
        <v>12</v>
      </c>
      <c r="F96" s="13">
        <f>1+E96</f>
        <v>13</v>
      </c>
      <c r="G96" s="1"/>
      <c r="H96" s="1"/>
      <c r="I96" s="1"/>
      <c r="J96" s="30" t="s">
        <v>77</v>
      </c>
      <c r="K96" s="31"/>
      <c r="L96" s="31"/>
      <c r="M96" s="12">
        <v>1</v>
      </c>
      <c r="N96" s="12">
        <v>0</v>
      </c>
      <c r="O96" s="12">
        <v>0</v>
      </c>
      <c r="P96" s="12">
        <f t="shared" si="9"/>
        <v>1</v>
      </c>
      <c r="Q96" s="27">
        <f t="shared" si="10"/>
        <v>1</v>
      </c>
      <c r="R96" s="1"/>
      <c r="S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2.75">
      <c r="A97" s="10" t="s">
        <v>67</v>
      </c>
      <c r="B97" s="3">
        <f>COUNT(Tabelle1!D41:AG41)</f>
        <v>2</v>
      </c>
      <c r="C97" s="3">
        <f>COUNT(Tabelle1!AD41)</f>
        <v>0</v>
      </c>
      <c r="D97" s="3">
        <f>COUNT(Tabelle1!AE41:AG41)</f>
        <v>0</v>
      </c>
      <c r="E97" s="3">
        <f t="shared" si="11"/>
        <v>2</v>
      </c>
      <c r="F97" s="13">
        <f aca="true" t="shared" si="12" ref="F97:F107">0+E97</f>
        <v>2</v>
      </c>
      <c r="G97" s="1"/>
      <c r="H97" s="1"/>
      <c r="I97" s="1"/>
      <c r="J97" s="20"/>
      <c r="K97" s="20"/>
      <c r="L97" s="20"/>
      <c r="M97" s="20"/>
      <c r="N97" s="20"/>
      <c r="O97" s="20"/>
      <c r="P97" s="20"/>
      <c r="Q97" s="20"/>
      <c r="R97" s="1"/>
      <c r="S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2.75">
      <c r="A98" s="10" t="s">
        <v>68</v>
      </c>
      <c r="B98" s="3">
        <f>COUNT(Tabelle1!D42:AG42)</f>
        <v>1</v>
      </c>
      <c r="C98" s="3">
        <f>COUNT(Tabelle1!AD42)</f>
        <v>0</v>
      </c>
      <c r="D98" s="3">
        <f>COUNT(Tabelle1!AE42:AG42)</f>
        <v>0</v>
      </c>
      <c r="E98" s="3">
        <f t="shared" si="11"/>
        <v>1</v>
      </c>
      <c r="F98" s="13">
        <f t="shared" si="12"/>
        <v>1</v>
      </c>
      <c r="G98" s="1"/>
      <c r="H98" s="1"/>
      <c r="I98" s="1"/>
      <c r="J98" s="20"/>
      <c r="K98" s="20"/>
      <c r="L98" s="20"/>
      <c r="M98" s="20"/>
      <c r="N98" s="20"/>
      <c r="O98" s="20"/>
      <c r="P98" s="20"/>
      <c r="Q98" s="20"/>
      <c r="R98" s="1"/>
      <c r="S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2.75">
      <c r="A99" s="10" t="s">
        <v>69</v>
      </c>
      <c r="B99" s="3">
        <f>COUNT(Tabelle1!D43:AG43)</f>
        <v>2</v>
      </c>
      <c r="C99" s="3">
        <f>COUNT(Tabelle1!AD43)</f>
        <v>0</v>
      </c>
      <c r="D99" s="3">
        <f>COUNT(Tabelle1!AE43:AG43)</f>
        <v>0</v>
      </c>
      <c r="E99" s="3">
        <f t="shared" si="11"/>
        <v>2</v>
      </c>
      <c r="F99" s="13">
        <f t="shared" si="12"/>
        <v>2</v>
      </c>
      <c r="G99" s="1"/>
      <c r="H99" s="1"/>
      <c r="I99" s="1"/>
      <c r="J99" s="20"/>
      <c r="K99" s="20"/>
      <c r="L99" s="20"/>
      <c r="M99" s="20"/>
      <c r="N99" s="20"/>
      <c r="O99" s="20"/>
      <c r="P99" s="20"/>
      <c r="Q99" s="20"/>
      <c r="R99" s="1"/>
      <c r="S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12.75">
      <c r="A100" s="22" t="s">
        <v>70</v>
      </c>
      <c r="B100" s="3">
        <f>COUNT(Tabelle1!A44:D44)</f>
        <v>1</v>
      </c>
      <c r="C100" s="3">
        <f>COUNT(Tabelle1!AD44)</f>
        <v>0</v>
      </c>
      <c r="D100" s="3">
        <f>COUNT(Tabelle1!AE44:AG44)</f>
        <v>0</v>
      </c>
      <c r="E100" s="3">
        <f t="shared" si="11"/>
        <v>1</v>
      </c>
      <c r="F100" s="13">
        <f t="shared" si="12"/>
        <v>1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12.75">
      <c r="A101" s="24" t="s">
        <v>72</v>
      </c>
      <c r="B101" s="3">
        <f>COUNT(Tabelle1!D45:AG45)</f>
        <v>1</v>
      </c>
      <c r="C101" s="3">
        <f>COUNT(Tabelle1!AD45)</f>
        <v>0</v>
      </c>
      <c r="D101" s="3">
        <f>COUNT(Tabelle1!AE45:AG45)</f>
        <v>0</v>
      </c>
      <c r="E101" s="3">
        <f t="shared" si="11"/>
        <v>1</v>
      </c>
      <c r="F101" s="13">
        <f t="shared" si="12"/>
        <v>1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12.75">
      <c r="A102" s="24" t="s">
        <v>73</v>
      </c>
      <c r="B102" s="3">
        <f>COUNT(Tabelle1!D46:AG46)</f>
        <v>1</v>
      </c>
      <c r="C102" s="3">
        <f>COUNT(Tabelle1!AD46)</f>
        <v>0</v>
      </c>
      <c r="D102" s="3">
        <f>COUNT(Tabelle1!AE46:AG46)</f>
        <v>0</v>
      </c>
      <c r="E102" s="3">
        <f>SUM(B102:D102)</f>
        <v>1</v>
      </c>
      <c r="F102" s="13">
        <f>0+E102</f>
        <v>1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2.75">
      <c r="A103" s="24" t="s">
        <v>74</v>
      </c>
      <c r="B103" s="3">
        <f>COUNT(Tabelle1!D47:AG47)</f>
        <v>1</v>
      </c>
      <c r="C103" s="3">
        <f>COUNT(Tabelle1!AD47)</f>
        <v>0</v>
      </c>
      <c r="D103" s="3">
        <f>COUNT(Tabelle1!AE47:AG47)</f>
        <v>0</v>
      </c>
      <c r="E103" s="3">
        <f>SUM(B103:D103)</f>
        <v>1</v>
      </c>
      <c r="F103" s="13">
        <f>112+E103</f>
        <v>113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12.75">
      <c r="A104" s="2" t="s">
        <v>75</v>
      </c>
      <c r="B104" s="3">
        <f>COUNT(Tabelle1!D48:AG48)</f>
        <v>1</v>
      </c>
      <c r="C104" s="3">
        <f>COUNT(Tabelle1!AD48)</f>
        <v>0</v>
      </c>
      <c r="D104" s="3">
        <f>COUNT(Tabelle1!AE48:AG48)</f>
        <v>0</v>
      </c>
      <c r="E104" s="3">
        <f>SUM(B104:D104)</f>
        <v>1</v>
      </c>
      <c r="F104" s="13">
        <f>1+E104</f>
        <v>2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2.75">
      <c r="A105" s="2" t="s">
        <v>76</v>
      </c>
      <c r="B105" s="3">
        <f>COUNT(Tabelle1!D50:AG50)</f>
        <v>1</v>
      </c>
      <c r="C105" s="3">
        <f>COUNT(Tabelle1!AD50)</f>
        <v>0</v>
      </c>
      <c r="D105" s="3">
        <f>COUNT(Tabelle1!AE50:AG50)</f>
        <v>0</v>
      </c>
      <c r="E105" s="3">
        <f>SUM(B105:D105)</f>
        <v>1</v>
      </c>
      <c r="F105" s="13">
        <f>0+E105</f>
        <v>1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12.75">
      <c r="A106" s="2" t="s">
        <v>77</v>
      </c>
      <c r="B106" s="3">
        <f>COUNT(Tabelle1!D49:AG49)</f>
        <v>1</v>
      </c>
      <c r="C106" s="3">
        <f>COUNT(Tabelle1!AD51)</f>
        <v>0</v>
      </c>
      <c r="D106" s="3">
        <f>COUNT(Tabelle1!AE51:AG51)</f>
        <v>0</v>
      </c>
      <c r="E106" s="3">
        <f>SUM(B106:D106)</f>
        <v>1</v>
      </c>
      <c r="F106" s="13">
        <f>0+E106</f>
        <v>1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13.5" thickBot="1">
      <c r="A107" s="21" t="s">
        <v>71</v>
      </c>
      <c r="B107" s="12">
        <f>COUNT(Tabelle1!D51:AG51)</f>
        <v>2</v>
      </c>
      <c r="C107" s="12">
        <f>COUNT(Tabelle1!AD51)</f>
        <v>0</v>
      </c>
      <c r="D107" s="12">
        <f>COUNT(Tabelle1!AE51:AG51)</f>
        <v>0</v>
      </c>
      <c r="E107" s="12">
        <f t="shared" si="11"/>
        <v>2</v>
      </c>
      <c r="F107" s="14">
        <f t="shared" si="12"/>
        <v>2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8:33" ht="12.75"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8:33" ht="12.75"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8:33" ht="12.75"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8:33" ht="12.75"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8:33" ht="12.75"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8:33" ht="12.75"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8:33" ht="12.75"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8:33" ht="12.75"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8:33" ht="12.75"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8:33" ht="12.75"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8:33" ht="12.75"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8:33" ht="12.75"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8:33" ht="12.75"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8:33" ht="12.75"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8:33" ht="12.75"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8:33" ht="12.75"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8:33" ht="12.75"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8:33" ht="12.75"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8:33" ht="12.75"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8:33" ht="12.75"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8:33" ht="12.75"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8:33" ht="12.75"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</sheetData>
  <mergeCells count="96">
    <mergeCell ref="J95:L95"/>
    <mergeCell ref="J91:L91"/>
    <mergeCell ref="J92:L92"/>
    <mergeCell ref="J93:L93"/>
    <mergeCell ref="J94:L94"/>
    <mergeCell ref="C1:C5"/>
    <mergeCell ref="J74:L74"/>
    <mergeCell ref="J75:L75"/>
    <mergeCell ref="J79:L79"/>
    <mergeCell ref="J76:L76"/>
    <mergeCell ref="J70:L70"/>
    <mergeCell ref="J90:L90"/>
    <mergeCell ref="J88:L88"/>
    <mergeCell ref="J89:L89"/>
    <mergeCell ref="J80:L80"/>
    <mergeCell ref="J81:L81"/>
    <mergeCell ref="A1:A2"/>
    <mergeCell ref="F57:F61"/>
    <mergeCell ref="A3:A5"/>
    <mergeCell ref="D3:D5"/>
    <mergeCell ref="B1:B5"/>
    <mergeCell ref="D2:E2"/>
    <mergeCell ref="A53:AG54"/>
    <mergeCell ref="L3:L5"/>
    <mergeCell ref="E3:E5"/>
    <mergeCell ref="B57:B61"/>
    <mergeCell ref="F3:F5"/>
    <mergeCell ref="G3:G5"/>
    <mergeCell ref="H3:H5"/>
    <mergeCell ref="AA3:AA5"/>
    <mergeCell ref="Y3:Y5"/>
    <mergeCell ref="I3:I5"/>
    <mergeCell ref="J3:J5"/>
    <mergeCell ref="K3:K5"/>
    <mergeCell ref="M3:M5"/>
    <mergeCell ref="N3:N5"/>
    <mergeCell ref="AI3:AI5"/>
    <mergeCell ref="A60:A61"/>
    <mergeCell ref="Z3:Z5"/>
    <mergeCell ref="I60:I61"/>
    <mergeCell ref="U3:U5"/>
    <mergeCell ref="V3:V5"/>
    <mergeCell ref="W3:W5"/>
    <mergeCell ref="X3:X5"/>
    <mergeCell ref="Q3:Q5"/>
    <mergeCell ref="R3:R5"/>
    <mergeCell ref="AH3:AH5"/>
    <mergeCell ref="S3:S5"/>
    <mergeCell ref="T3:T5"/>
    <mergeCell ref="AD1:AD5"/>
    <mergeCell ref="AE1:AE5"/>
    <mergeCell ref="AG1:AG5"/>
    <mergeCell ref="AF1:AF5"/>
    <mergeCell ref="AB3:AB5"/>
    <mergeCell ref="AC3:AC5"/>
    <mergeCell ref="O3:O5"/>
    <mergeCell ref="P3:P5"/>
    <mergeCell ref="J66:L66"/>
    <mergeCell ref="J62:L62"/>
    <mergeCell ref="J63:L63"/>
    <mergeCell ref="J64:L64"/>
    <mergeCell ref="J65:L65"/>
    <mergeCell ref="J73:L73"/>
    <mergeCell ref="AG60:AG61"/>
    <mergeCell ref="Q57:Q61"/>
    <mergeCell ref="P57:P61"/>
    <mergeCell ref="R60:R61"/>
    <mergeCell ref="X60:X61"/>
    <mergeCell ref="Y60:Y61"/>
    <mergeCell ref="Z60:Z61"/>
    <mergeCell ref="AA60:AA61"/>
    <mergeCell ref="AD60:AD61"/>
    <mergeCell ref="AE60:AE61"/>
    <mergeCell ref="O57:O61"/>
    <mergeCell ref="N57:N61"/>
    <mergeCell ref="M57:M61"/>
    <mergeCell ref="J72:L72"/>
    <mergeCell ref="C57:C61"/>
    <mergeCell ref="D57:D61"/>
    <mergeCell ref="E57:E61"/>
    <mergeCell ref="J60:K61"/>
    <mergeCell ref="G60:G61"/>
    <mergeCell ref="H60:H61"/>
    <mergeCell ref="J71:L71"/>
    <mergeCell ref="J68:L68"/>
    <mergeCell ref="J69:L69"/>
    <mergeCell ref="J96:L96"/>
    <mergeCell ref="J87:L87"/>
    <mergeCell ref="J67:L67"/>
    <mergeCell ref="J86:L86"/>
    <mergeCell ref="J82:L82"/>
    <mergeCell ref="J83:L83"/>
    <mergeCell ref="J84:L84"/>
    <mergeCell ref="J85:L85"/>
    <mergeCell ref="J77:L77"/>
    <mergeCell ref="J78:L78"/>
  </mergeCells>
  <printOptions/>
  <pageMargins left="0.75" right="0.75" top="1" bottom="1" header="0.4921259845" footer="0.4921259845"/>
  <pageSetup horizontalDpi="600" verticalDpi="600" orientation="landscape" paperSize="8" r:id="rId1"/>
  <ignoredErrors>
    <ignoredError sqref="F92 F103 Q84 F89" formula="1"/>
    <ignoredError sqref="D65 D72 D75 D8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Motthino</dc:creator>
  <cp:keywords/>
  <dc:description/>
  <cp:lastModifiedBy>Motthino</cp:lastModifiedBy>
  <cp:lastPrinted>2009-10-07T17:41:30Z</cp:lastPrinted>
  <dcterms:created xsi:type="dcterms:W3CDTF">2009-10-06T17:28:28Z</dcterms:created>
  <dcterms:modified xsi:type="dcterms:W3CDTF">2011-06-05T20:49:09Z</dcterms:modified>
  <cp:category/>
  <cp:version/>
  <cp:contentType/>
  <cp:contentStatus/>
</cp:coreProperties>
</file>